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5600" windowHeight="7950" activeTab="6"/>
  </bookViews>
  <sheets>
    <sheet name="113" sheetId="1" r:id="rId1"/>
    <sheet name="114" sheetId="2" r:id="rId2"/>
    <sheet name="115" sheetId="3" r:id="rId3"/>
    <sheet name="116" sheetId="4" r:id="rId4"/>
    <sheet name="117" sheetId="5" r:id="rId5"/>
    <sheet name="118" sheetId="6" r:id="rId6"/>
    <sheet name="119" sheetId="7" r:id="rId7"/>
  </sheets>
  <calcPr calcId="144525"/>
</workbook>
</file>

<file path=xl/calcChain.xml><?xml version="1.0" encoding="utf-8"?>
<calcChain xmlns="http://schemas.openxmlformats.org/spreadsheetml/2006/main">
  <c r="C19" i="7" l="1"/>
  <c r="C9" i="7"/>
  <c r="H9" i="7"/>
  <c r="G9" i="7"/>
  <c r="F9" i="7"/>
  <c r="E9" i="7"/>
  <c r="G26" i="7"/>
  <c r="F26" i="7"/>
  <c r="E26" i="7"/>
  <c r="G25" i="7"/>
  <c r="F25" i="7"/>
  <c r="E25" i="7"/>
  <c r="G24" i="7"/>
  <c r="F24" i="7"/>
  <c r="E24" i="7" s="1"/>
  <c r="G23" i="7"/>
  <c r="F23" i="7"/>
  <c r="E23" i="7"/>
  <c r="H22" i="7"/>
  <c r="G22" i="7" s="1"/>
  <c r="F22" i="7"/>
  <c r="E22" i="7"/>
  <c r="H21" i="7"/>
  <c r="G21" i="7" s="1"/>
  <c r="E21" i="7"/>
  <c r="E19" i="7" s="1"/>
  <c r="E18" i="7" s="1"/>
  <c r="G20" i="7"/>
  <c r="F20" i="7"/>
  <c r="E20" i="7"/>
  <c r="H19" i="7"/>
  <c r="H18" i="7" s="1"/>
  <c r="C18" i="7"/>
  <c r="G17" i="7"/>
  <c r="F17" i="7"/>
  <c r="G16" i="7"/>
  <c r="F16" i="7"/>
  <c r="G15" i="7"/>
  <c r="F15" i="7"/>
  <c r="G14" i="7"/>
  <c r="F14" i="7"/>
  <c r="G13" i="7"/>
  <c r="F13" i="7"/>
  <c r="G12" i="7"/>
  <c r="F12" i="7" s="1"/>
  <c r="G11" i="7"/>
  <c r="F11" i="7"/>
  <c r="F10" i="7" s="1"/>
  <c r="H10" i="7"/>
  <c r="C10" i="7"/>
  <c r="K11" i="6"/>
  <c r="K15" i="6"/>
  <c r="K17" i="6"/>
  <c r="K19" i="6"/>
  <c r="K20" i="6"/>
  <c r="K21" i="6"/>
  <c r="K22" i="6"/>
  <c r="K23" i="6"/>
  <c r="K9" i="6"/>
  <c r="J12" i="6"/>
  <c r="J19" i="6"/>
  <c r="J9" i="6"/>
  <c r="I11" i="6"/>
  <c r="I12" i="6"/>
  <c r="I15" i="6"/>
  <c r="I17" i="6"/>
  <c r="I19" i="6"/>
  <c r="I20" i="6"/>
  <c r="I21" i="6"/>
  <c r="I22" i="6"/>
  <c r="I23" i="6"/>
  <c r="I9" i="6"/>
  <c r="H10" i="5"/>
  <c r="H11" i="5"/>
  <c r="H14" i="5"/>
  <c r="H18" i="5"/>
  <c r="H19" i="5"/>
  <c r="H20" i="5"/>
  <c r="H21" i="5"/>
  <c r="H23" i="5"/>
  <c r="H24" i="5"/>
  <c r="H26" i="5"/>
  <c r="H27" i="5"/>
  <c r="H29" i="5"/>
  <c r="H37" i="5"/>
  <c r="H38" i="5"/>
  <c r="H39" i="5"/>
  <c r="H9" i="5"/>
  <c r="G10" i="5"/>
  <c r="G11" i="5"/>
  <c r="G14" i="5"/>
  <c r="G18" i="5"/>
  <c r="G19" i="5"/>
  <c r="G20" i="5"/>
  <c r="G21" i="5"/>
  <c r="G23" i="5"/>
  <c r="G24" i="5"/>
  <c r="G26" i="5"/>
  <c r="G27" i="5"/>
  <c r="G29" i="5"/>
  <c r="G30" i="5"/>
  <c r="G37" i="5"/>
  <c r="G38" i="5"/>
  <c r="G39" i="5"/>
  <c r="G9" i="5"/>
  <c r="E33" i="5"/>
  <c r="E10" i="5"/>
  <c r="F10" i="5"/>
  <c r="D10" i="5"/>
  <c r="D37" i="5"/>
  <c r="E37" i="5"/>
  <c r="C37" i="5"/>
  <c r="B6" i="4"/>
  <c r="C10" i="3"/>
  <c r="C11" i="3"/>
  <c r="C12" i="3"/>
  <c r="C13" i="3"/>
  <c r="C14" i="3"/>
  <c r="C15" i="3"/>
  <c r="C16" i="3"/>
  <c r="C17" i="3"/>
  <c r="C18" i="3"/>
  <c r="C19" i="3"/>
  <c r="I19" i="3" s="1"/>
  <c r="C20" i="3"/>
  <c r="C21" i="3"/>
  <c r="C22" i="3"/>
  <c r="C9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8" i="3" s="1"/>
  <c r="H8" i="3"/>
  <c r="G8" i="3"/>
  <c r="E24" i="2"/>
  <c r="E19" i="2"/>
  <c r="C24" i="2"/>
  <c r="C18" i="2" s="1"/>
  <c r="G26" i="2"/>
  <c r="E17" i="1"/>
  <c r="E15" i="1" s="1"/>
  <c r="D17" i="1"/>
  <c r="E10" i="1"/>
  <c r="E7" i="1" s="1"/>
  <c r="D10" i="1"/>
  <c r="D7" i="1" s="1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G9" i="6"/>
  <c r="H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D9" i="6"/>
  <c r="E9" i="6"/>
  <c r="E26" i="5"/>
  <c r="E19" i="5" s="1"/>
  <c r="F26" i="5"/>
  <c r="E20" i="5"/>
  <c r="F20" i="5"/>
  <c r="F39" i="5"/>
  <c r="F37" i="5" s="1"/>
  <c r="D26" i="5"/>
  <c r="D20" i="5"/>
  <c r="C26" i="5"/>
  <c r="C20" i="5"/>
  <c r="C10" i="5"/>
  <c r="D6" i="4"/>
  <c r="B9" i="4"/>
  <c r="K10" i="3"/>
  <c r="K14" i="3"/>
  <c r="K16" i="3"/>
  <c r="K18" i="3"/>
  <c r="K19" i="3"/>
  <c r="K20" i="3"/>
  <c r="K21" i="3"/>
  <c r="K22" i="3"/>
  <c r="J18" i="3"/>
  <c r="I16" i="3"/>
  <c r="D8" i="3"/>
  <c r="E8" i="3"/>
  <c r="H10" i="2"/>
  <c r="H13" i="2"/>
  <c r="H17" i="2"/>
  <c r="H20" i="2"/>
  <c r="H22" i="2"/>
  <c r="H23" i="2"/>
  <c r="H25" i="2"/>
  <c r="H27" i="2"/>
  <c r="G10" i="2"/>
  <c r="G13" i="2"/>
  <c r="G17" i="2"/>
  <c r="G20" i="2"/>
  <c r="G22" i="2"/>
  <c r="G23" i="2"/>
  <c r="G25" i="2"/>
  <c r="G27" i="2"/>
  <c r="G28" i="2"/>
  <c r="G36" i="2"/>
  <c r="F24" i="2"/>
  <c r="H24" i="2" s="1"/>
  <c r="F19" i="2"/>
  <c r="F18" i="2" s="1"/>
  <c r="F9" i="2"/>
  <c r="D24" i="2"/>
  <c r="D19" i="2"/>
  <c r="D9" i="2"/>
  <c r="E9" i="2"/>
  <c r="F37" i="2"/>
  <c r="F36" i="2"/>
  <c r="F35" i="2" s="1"/>
  <c r="D35" i="2"/>
  <c r="E35" i="2"/>
  <c r="C19" i="2"/>
  <c r="C9" i="2"/>
  <c r="C35" i="2"/>
  <c r="F8" i="1"/>
  <c r="F9" i="1"/>
  <c r="F11" i="1"/>
  <c r="F16" i="1"/>
  <c r="F18" i="1"/>
  <c r="D15" i="1"/>
  <c r="G19" i="7" l="1"/>
  <c r="G18" i="7" s="1"/>
  <c r="F21" i="7"/>
  <c r="F19" i="7" s="1"/>
  <c r="F18" i="7" s="1"/>
  <c r="G10" i="7"/>
  <c r="F9" i="6"/>
  <c r="C9" i="6"/>
  <c r="D19" i="5"/>
  <c r="F19" i="5"/>
  <c r="F9" i="5" s="1"/>
  <c r="C19" i="5"/>
  <c r="C9" i="5" s="1"/>
  <c r="I20" i="3"/>
  <c r="J8" i="3"/>
  <c r="I22" i="3"/>
  <c r="I18" i="3"/>
  <c r="I14" i="3"/>
  <c r="K8" i="3"/>
  <c r="C8" i="3"/>
  <c r="I21" i="3"/>
  <c r="H35" i="2"/>
  <c r="D18" i="2"/>
  <c r="D8" i="2" s="1"/>
  <c r="G35" i="2"/>
  <c r="G24" i="2"/>
  <c r="G19" i="2"/>
  <c r="H9" i="2"/>
  <c r="G9" i="2"/>
  <c r="C8" i="2"/>
  <c r="F17" i="1"/>
  <c r="F15" i="1"/>
  <c r="F10" i="1"/>
  <c r="F7" i="1"/>
  <c r="H36" i="2"/>
  <c r="H19" i="2"/>
  <c r="I10" i="3"/>
  <c r="E9" i="5"/>
  <c r="D9" i="5"/>
  <c r="F8" i="2"/>
  <c r="E18" i="2"/>
  <c r="G18" i="2" s="1"/>
  <c r="B15" i="4"/>
  <c r="I8" i="3" l="1"/>
  <c r="H18" i="2"/>
  <c r="H8" i="2"/>
  <c r="E8" i="2"/>
  <c r="G8" i="2" s="1"/>
</calcChain>
</file>

<file path=xl/sharedStrings.xml><?xml version="1.0" encoding="utf-8"?>
<sst xmlns="http://schemas.openxmlformats.org/spreadsheetml/2006/main" count="289" uniqueCount="166">
  <si>
    <t>Biểu số 113/CK TC-NSNN</t>
  </si>
  <si>
    <t>Đơn vị: 1000 đồng</t>
  </si>
  <si>
    <t>STT</t>
  </si>
  <si>
    <t>NỘI DUNG</t>
  </si>
  <si>
    <t xml:space="preserve">DỰ TOÁN NĂM </t>
  </si>
  <si>
    <t>SO SÁNH</t>
  </si>
  <si>
    <t>A</t>
  </si>
  <si>
    <t>B</t>
  </si>
  <si>
    <t>3=2/1</t>
  </si>
  <si>
    <t>I</t>
  </si>
  <si>
    <t xml:space="preserve">TỔNG SỐ THU </t>
  </si>
  <si>
    <t xml:space="preserve">Các khoản thu xã hưởng 100% </t>
  </si>
  <si>
    <t>Các khoản thu phân chia theo tỷ lệ (1)</t>
  </si>
  <si>
    <t>Thu bổ sung</t>
  </si>
  <si>
    <t>- Thu bổ sung cân đối</t>
  </si>
  <si>
    <t>- Thu bổ sung có mục tiêu</t>
  </si>
  <si>
    <t>Thu chuyển nguồn</t>
  </si>
  <si>
    <t>II</t>
  </si>
  <si>
    <t>TỔNG SỐ CHI</t>
  </si>
  <si>
    <t>Chi đầu tư phát triển</t>
  </si>
  <si>
    <t>Chi thường xuyên</t>
  </si>
  <si>
    <t xml:space="preserve">Dự phòng </t>
  </si>
  <si>
    <t>ỦY BAN NHÂN DÂN</t>
  </si>
  <si>
    <t>Biểu số 114/CK TC-NSNN</t>
  </si>
  <si>
    <t>SO SÁNH (%)</t>
  </si>
  <si>
    <t>THU NSNN</t>
  </si>
  <si>
    <t>THU NSX</t>
  </si>
  <si>
    <t>5=3/1</t>
  </si>
  <si>
    <t>6=4/2</t>
  </si>
  <si>
    <t>TỔNG THU</t>
  </si>
  <si>
    <t xml:space="preserve">Các khoản thu 100% </t>
  </si>
  <si>
    <t>Phí, lệ phí</t>
  </si>
  <si>
    <t>Thu từ quỹ đất công ích và thu hoa lợi công sản khác</t>
  </si>
  <si>
    <t>Thu từ hoạt động kinh tế và sự nghiệp</t>
  </si>
  <si>
    <t>Thu phạt, tịch thu khác theo quy định</t>
  </si>
  <si>
    <t>Thu từ tài sản được xác lập quyền sở hữu của nhà nước theo quy định</t>
  </si>
  <si>
    <t>Đóng góp của nhân dân theo quy định</t>
  </si>
  <si>
    <t>Đóng góp tự nguyện của các tổ chức, cá nhân</t>
  </si>
  <si>
    <t>Thu khác</t>
  </si>
  <si>
    <t>Các khoản thu phân chia theo tỷ lệ phần trăm (%)</t>
  </si>
  <si>
    <t>Các khoản thu phân chia</t>
  </si>
  <si>
    <t>- Thuế sử dụng đất phi nông nghiệp</t>
  </si>
  <si>
    <t>- Thuế sử dụng đất nông nghiệp thu từ hộ gia đình</t>
  </si>
  <si>
    <t>- Lệ phí môn bài thu từ cá nhân, hộ kinh doanh</t>
  </si>
  <si>
    <t>- Lệ phí trước bạ nhà, đất</t>
  </si>
  <si>
    <t>Các khoản thu phân chia khác do cấp tỉnh quy định</t>
  </si>
  <si>
    <t>III</t>
  </si>
  <si>
    <t>Thu viện trợ không hoàn lại trực tiếp cho xã (nếu có)</t>
  </si>
  <si>
    <t>IV</t>
  </si>
  <si>
    <t>V</t>
  </si>
  <si>
    <t>Thu kết dư ngân sách năm trước</t>
  </si>
  <si>
    <t>VI</t>
  </si>
  <si>
    <t>Thu bổ sung từ ngân sách cấp trên</t>
  </si>
  <si>
    <t>- Cấp quyền sử dụng đất</t>
  </si>
  <si>
    <t>- Tiền thuê đất</t>
  </si>
  <si>
    <t>- Thuế VAT - TNDN</t>
  </si>
  <si>
    <t>- Thuế TNCN</t>
  </si>
  <si>
    <t>- Thuế tài nguyên</t>
  </si>
  <si>
    <t>- Thuế TTĐB</t>
  </si>
  <si>
    <t>- Lệ phí khác do TX quản lý</t>
  </si>
  <si>
    <t>Biểu số 115/CK TC-NSNN</t>
  </si>
  <si>
    <t>DỰ TOÁN NĂM</t>
  </si>
  <si>
    <t>TỔNG SỐ</t>
  </si>
  <si>
    <t>XDCB</t>
  </si>
  <si>
    <t>TX</t>
  </si>
  <si>
    <t>7=4/1</t>
  </si>
  <si>
    <t>8=5/2</t>
  </si>
  <si>
    <t>10=6/3</t>
  </si>
  <si>
    <t>TỔNG CHI</t>
  </si>
  <si>
    <t xml:space="preserve">Trong đó </t>
  </si>
  <si>
    <t>Chi giáo dục</t>
  </si>
  <si>
    <t>Chi ứng dụng, chuyển giao công nghệ</t>
  </si>
  <si>
    <t>Chi y tế</t>
  </si>
  <si>
    <t>Chi văn hóa, thông tin</t>
  </si>
  <si>
    <t>Chi phát thanh, truyền thanh</t>
  </si>
  <si>
    <t>Chi thể dục thể thao</t>
  </si>
  <si>
    <t>Chi bảo vệ môi trường</t>
  </si>
  <si>
    <t>Chi các hoạt động kinh tế</t>
  </si>
  <si>
    <t xml:space="preserve">Chi hoạt động của cơ quan quản lý Nhà nước, Đảng, đoàn thể </t>
  </si>
  <si>
    <t>Chi cho công tác xã hội</t>
  </si>
  <si>
    <t>Chi khác</t>
  </si>
  <si>
    <t>Dự phòng ngân sách</t>
  </si>
  <si>
    <t xml:space="preserve">ƯỚC THỰC HIỆN 6 THÁNG </t>
  </si>
  <si>
    <t>Tổng số thu</t>
  </si>
  <si>
    <t>Tổng số chi</t>
  </si>
  <si>
    <t>- Bổ sung cân đối ngân sách</t>
  </si>
  <si>
    <t>- Bổ sung có mục tiêu</t>
  </si>
  <si>
    <t>II. Các khoản thu phân chia theo tỷ lệ %</t>
  </si>
  <si>
    <t>IV. Thu kết dư ngân sách năm trước</t>
  </si>
  <si>
    <t>V. Thu viện trợ</t>
  </si>
  <si>
    <t>VI. Thu chuyển nguồn từ năm trước sang của ngân sách xã (nếu có)</t>
  </si>
  <si>
    <t>Kết dư ngân sách</t>
  </si>
  <si>
    <t xml:space="preserve">III. Thu bổ sung </t>
  </si>
  <si>
    <t>I. Chi đầu tư phát triển</t>
  </si>
  <si>
    <t>II. Chi thường xuyên</t>
  </si>
  <si>
    <t>III. Chi chuyển nguồn của ngân sách xã sang năm sau</t>
  </si>
  <si>
    <t>IV. Chi nộp trả ngân sách cấp trên</t>
  </si>
  <si>
    <t>Quyết toán</t>
  </si>
  <si>
    <t>Nội dung</t>
  </si>
  <si>
    <t>Nội dung chi</t>
  </si>
  <si>
    <t>Biểu số 116/CK TC-NSNN</t>
  </si>
  <si>
    <t>(Quyết toán đã được Hội đồng nhân dân phê chuẩn)</t>
  </si>
  <si>
    <t>I. Các khoản thu xã hưởng 100%</t>
  </si>
  <si>
    <t>Biểu số 117/CK TC-NSNN</t>
  </si>
  <si>
    <t>DỰ TOÁN</t>
  </si>
  <si>
    <t>QUYẾT TOÁN</t>
  </si>
  <si>
    <t>- Lệ phí trước bạ phương tiện</t>
  </si>
  <si>
    <t>Biểu số 118/CK TC-NSNN</t>
  </si>
  <si>
    <t xml:space="preserve">DỰ TOÁN </t>
  </si>
  <si>
    <t>SO SÁNH QT/DT (%)</t>
  </si>
  <si>
    <t>ĐẦU TƯ PHÁT TRIỂN</t>
  </si>
  <si>
    <t>THƯỜNG XUYÊN</t>
  </si>
  <si>
    <t>9=6/3</t>
  </si>
  <si>
    <t>Chi chuyển nguồn ngân sách sang năm sau</t>
  </si>
  <si>
    <t>Chi công tác AN-QP</t>
  </si>
  <si>
    <t>Biểu số 119/CK TC-NSNN</t>
  </si>
  <si>
    <t>Tên công trình</t>
  </si>
  <si>
    <t>Thời gian khởi công - hoàn thành</t>
  </si>
  <si>
    <t>Tổng dự toán được duyệt</t>
  </si>
  <si>
    <t>Tổng số</t>
  </si>
  <si>
    <t>Chia theo nguồn vốn</t>
  </si>
  <si>
    <t>Trong đó nguồn đóng góp</t>
  </si>
  <si>
    <t>Nguồn cân đối ngân sách</t>
  </si>
  <si>
    <t>Nguồn đóng góp</t>
  </si>
  <si>
    <t>Trong đó thanh toán KL năm trước</t>
  </si>
  <si>
    <t>- Thuế sử dụng đất nông nghiệp thu từ hộ GĐ</t>
  </si>
  <si>
    <t>XÃ THUẬN LỘC</t>
  </si>
  <si>
    <t>Thu kết dư ngân sách</t>
  </si>
  <si>
    <t>ƯỚC THỰC HIỆN 6 THÁNG NĂM 2020</t>
  </si>
  <si>
    <t>DỰ TOÁN 2020</t>
  </si>
  <si>
    <t>Chi công tác DQTV và trật tự an toàn xã hội</t>
  </si>
  <si>
    <t>Công trình chuyển tiếp</t>
  </si>
  <si>
    <t>Công trình khởi công mới</t>
  </si>
  <si>
    <t>Hoàn thành trong năm</t>
  </si>
  <si>
    <t xml:space="preserve">Tổng số </t>
  </si>
  <si>
    <t>Đơn vị:  đồng</t>
  </si>
  <si>
    <t>ƯỚC THỰC HIỆN THU NGÂN SÁCH XÃ 6 THÁNG NĂM 2021</t>
  </si>
  <si>
    <t>CÂN ĐỐI NGÂN SÁCH XÃ 6 THÁNG NĂM 2021</t>
  </si>
  <si>
    <t>ƯỚC THỰC HIỆN 6 THÁNG NĂM 2021</t>
  </si>
  <si>
    <t>CÂN ĐỐI QUYẾT TOÁN NGÂN SÁCH XÃ NĂM 2020</t>
  </si>
  <si>
    <t>- Thuế VAT-TNDN</t>
  </si>
  <si>
    <t>- Bổ sung cân đối NS</t>
  </si>
  <si>
    <t>QUYẾT TOÁN THU NGÂN SÁCH XÃ NĂM 2020</t>
  </si>
  <si>
    <r>
      <t>QUYẾT TOÁN CHI ĐẦU TƯ PHÁT TRIỂN</t>
    </r>
    <r>
      <rPr>
        <b/>
        <vertAlign val="superscript"/>
        <sz val="12"/>
        <color rgb="FF000000"/>
        <rFont val="Times New Roman"/>
        <family val="1"/>
      </rPr>
      <t>(1)</t>
    </r>
    <r>
      <rPr>
        <b/>
        <sz val="12"/>
        <color rgb="FF000000"/>
        <rFont val="Times New Roman"/>
        <family val="1"/>
      </rPr>
      <t xml:space="preserve"> NĂM 2020</t>
    </r>
  </si>
  <si>
    <t>QUYẾT TOÁN CHI NGÂN SÁCH XÃ NĂM 2020</t>
  </si>
  <si>
    <t>ƯỚC THỰC HIỆN CHI NGÂN SÁCH XÃ 6 THÁNG NĂM 2021</t>
  </si>
  <si>
    <t>Chỉnh trang đô thị năm 2019</t>
  </si>
  <si>
    <t>2019</t>
  </si>
  <si>
    <t>Trụ sở UBND xã Thuận Lộc</t>
  </si>
  <si>
    <t>2007-2008</t>
  </si>
  <si>
    <t xml:space="preserve">Chỉnh trang đô thị Thôn Hồng Nguyệt, xã Thuận Lộc năm 2019  </t>
  </si>
  <si>
    <t>Chỉnh trang đô thị Thôn Hồng Lam, xã Thuận Lộc năm 2019</t>
  </si>
  <si>
    <t xml:space="preserve">Cổng, hàng rào, san nền trường THCS Thuận Lộc  </t>
  </si>
  <si>
    <t>2011</t>
  </si>
  <si>
    <t>Cổng, hàng rào, san nền trường Mầm non Thuận Lộc</t>
  </si>
  <si>
    <t>Chỉnh trang đô thị Thôn Thuận Sơn, xã Thuận Lộc năm 2019</t>
  </si>
  <si>
    <t xml:space="preserve">Quy hoạch chi tiết xây dựng tỷ lệ 1/500 điểm dân cư Nông thôn Nền Tế xã Thuận Lộc   </t>
  </si>
  <si>
    <t>Sửa chữa, mở rộng đường giao thông liên xã Thuận Lộc - Kim Lộc</t>
  </si>
  <si>
    <t>2020</t>
  </si>
  <si>
    <t>Đường Giao thông nội đồng Hồng Nguyệt xã Thuận Lộc  (giai đoạn 2)</t>
  </si>
  <si>
    <t>Bồi thường, hỗ trợ, tái định cư điểm dân cư nông thôn Nền Tế - xã Thuận Lộc</t>
  </si>
  <si>
    <t>Bồi thường, hỗ trợ, tái định cư điểm dân cư thôn Tân Hòa - xã Thuận Lộc</t>
  </si>
  <si>
    <t>Kiên cố hóa kênh mương Thôn Hồng Lam, xã Thuận Lộc (Tuyến kênh Sao Nhà đến Đồng Tùng)</t>
  </si>
  <si>
    <t xml:space="preserve">Chỉnh trang đô thị xã Thuận Lộc năm 2020 </t>
  </si>
  <si>
    <t>Giá trị thực hiện từ 01/01 đến 31/12/2020</t>
  </si>
  <si>
    <t>Giá trị đã thanh toán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</si>
</sst>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  <scheme val="minor"/>
    </font>
    <font>
      <b/>
      <sz val="10"/>
      <name val="Times New Roman"/>
      <family val="1"/>
    </font>
    <font>
      <b/>
      <vertAlign val="superscript"/>
      <sz val="12"/>
      <color rgb="FF00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0"/>
      <name val="Times New Roman"/>
      <family val="1"/>
    </font>
    <font>
      <sz val="10"/>
      <name val="Times New Roman"/>
      <family val="1"/>
      <charset val="163"/>
    </font>
    <font>
      <sz val="8"/>
      <color rgb="FF000000"/>
      <name val="Times New Roman"/>
      <family val="1"/>
      <charset val="163"/>
      <scheme val="major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11" fillId="0" borderId="0" xfId="0" applyFont="1"/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3" xfId="0" quotePrefix="1" applyFont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" fontId="7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2" applyFont="1"/>
    <xf numFmtId="3" fontId="8" fillId="0" borderId="0" xfId="2" applyNumberFormat="1" applyFont="1"/>
    <xf numFmtId="0" fontId="7" fillId="0" borderId="0" xfId="2" applyFont="1"/>
    <xf numFmtId="3" fontId="9" fillId="0" borderId="0" xfId="2" applyNumberFormat="1" applyFont="1" applyAlignment="1">
      <alignment horizontal="center"/>
    </xf>
    <xf numFmtId="0" fontId="15" fillId="0" borderId="0" xfId="2" applyFont="1"/>
    <xf numFmtId="0" fontId="16" fillId="0" borderId="0" xfId="0" applyFont="1"/>
    <xf numFmtId="0" fontId="7" fillId="0" borderId="1" xfId="2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vertical="center" wrapText="1"/>
    </xf>
    <xf numFmtId="3" fontId="8" fillId="0" borderId="6" xfId="2" applyNumberFormat="1" applyFont="1" applyBorder="1" applyAlignment="1">
      <alignment vertical="center" wrapText="1"/>
    </xf>
    <xf numFmtId="0" fontId="8" fillId="0" borderId="6" xfId="2" quotePrefix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7" fillId="0" borderId="7" xfId="2" applyFont="1" applyBorder="1" applyAlignment="1">
      <alignment horizontal="center" vertical="center" wrapText="1"/>
    </xf>
    <xf numFmtId="3" fontId="8" fillId="0" borderId="7" xfId="2" applyNumberFormat="1" applyFont="1" applyBorder="1" applyAlignment="1">
      <alignment vertical="center" wrapText="1"/>
    </xf>
    <xf numFmtId="0" fontId="8" fillId="0" borderId="7" xfId="2" applyFont="1" applyBorder="1" applyAlignment="1">
      <alignment vertical="center" wrapText="1"/>
    </xf>
    <xf numFmtId="164" fontId="7" fillId="0" borderId="5" xfId="1" applyNumberFormat="1" applyFont="1" applyBorder="1" applyAlignment="1">
      <alignment vertical="center" wrapText="1"/>
    </xf>
    <xf numFmtId="164" fontId="8" fillId="0" borderId="6" xfId="1" applyNumberFormat="1" applyFont="1" applyBorder="1" applyAlignment="1">
      <alignment vertical="center" wrapText="1"/>
    </xf>
    <xf numFmtId="164" fontId="7" fillId="0" borderId="7" xfId="1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3" fontId="2" fillId="0" borderId="1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9" fillId="0" borderId="8" xfId="0" applyNumberFormat="1" applyFont="1" applyFill="1" applyBorder="1" applyAlignment="1">
      <alignment wrapText="1"/>
    </xf>
    <xf numFmtId="3" fontId="19" fillId="0" borderId="8" xfId="0" applyNumberFormat="1" applyFont="1" applyFill="1" applyBorder="1" applyAlignment="1">
      <alignment horizontal="center" wrapText="1"/>
    </xf>
    <xf numFmtId="3" fontId="19" fillId="0" borderId="8" xfId="0" applyNumberFormat="1" applyFont="1" applyFill="1" applyBorder="1"/>
    <xf numFmtId="0" fontId="20" fillId="0" borderId="9" xfId="0" applyFont="1" applyBorder="1" applyAlignment="1">
      <alignment wrapText="1"/>
    </xf>
    <xf numFmtId="0" fontId="20" fillId="0" borderId="9" xfId="0" quotePrefix="1" applyNumberFormat="1" applyFont="1" applyFill="1" applyBorder="1" applyAlignment="1">
      <alignment horizontal="center" wrapText="1"/>
    </xf>
    <xf numFmtId="3" fontId="20" fillId="0" borderId="9" xfId="0" applyNumberFormat="1" applyFont="1" applyFill="1" applyBorder="1"/>
    <xf numFmtId="3" fontId="20" fillId="0" borderId="9" xfId="0" applyNumberFormat="1" applyFont="1" applyFill="1" applyBorder="1" applyAlignment="1">
      <alignment horizontal="right" vertical="center" wrapText="1"/>
    </xf>
    <xf numFmtId="0" fontId="19" fillId="0" borderId="9" xfId="0" applyFont="1" applyBorder="1" applyAlignment="1">
      <alignment wrapText="1"/>
    </xf>
    <xf numFmtId="3" fontId="20" fillId="0" borderId="10" xfId="0" applyNumberFormat="1" applyFont="1" applyFill="1" applyBorder="1"/>
    <xf numFmtId="0" fontId="21" fillId="0" borderId="3" xfId="0" applyFont="1" applyBorder="1" applyAlignment="1">
      <alignment horizontal="center" vertical="center" wrapText="1"/>
    </xf>
    <xf numFmtId="0" fontId="21" fillId="0" borderId="3" xfId="0" quotePrefix="1" applyFont="1" applyBorder="1" applyAlignment="1">
      <alignment vertical="center" wrapText="1"/>
    </xf>
    <xf numFmtId="3" fontId="21" fillId="0" borderId="3" xfId="0" applyNumberFormat="1" applyFont="1" applyBorder="1" applyAlignment="1">
      <alignment horizontal="right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0" fontId="22" fillId="0" borderId="0" xfId="0" applyFont="1"/>
    <xf numFmtId="0" fontId="21" fillId="0" borderId="3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3" fontId="23" fillId="0" borderId="9" xfId="0" applyNumberFormat="1" applyFont="1" applyFill="1" applyBorder="1" applyAlignment="1">
      <alignment wrapText="1"/>
    </xf>
    <xf numFmtId="3" fontId="20" fillId="0" borderId="9" xfId="0" quotePrefix="1" applyNumberFormat="1" applyFont="1" applyFill="1" applyBorder="1" applyAlignment="1">
      <alignment horizontal="center" wrapText="1"/>
    </xf>
    <xf numFmtId="0" fontId="23" fillId="0" borderId="9" xfId="0" applyFont="1" applyBorder="1" applyAlignment="1">
      <alignment wrapText="1"/>
    </xf>
    <xf numFmtId="0" fontId="24" fillId="2" borderId="9" xfId="0" applyFont="1" applyFill="1" applyBorder="1" applyAlignment="1">
      <alignment horizontal="justify" vertical="center" wrapText="1"/>
    </xf>
    <xf numFmtId="3" fontId="25" fillId="2" borderId="6" xfId="0" applyNumberFormat="1" applyFont="1" applyFill="1" applyBorder="1" applyAlignment="1">
      <alignment horizontal="right" vertical="center" wrapText="1"/>
    </xf>
    <xf numFmtId="0" fontId="26" fillId="0" borderId="9" xfId="0" applyNumberFormat="1" applyFont="1" applyFill="1" applyBorder="1" applyAlignment="1">
      <alignment horizontal="center" wrapText="1"/>
    </xf>
    <xf numFmtId="3" fontId="26" fillId="0" borderId="9" xfId="0" applyNumberFormat="1" applyFont="1" applyFill="1" applyBorder="1"/>
    <xf numFmtId="3" fontId="26" fillId="0" borderId="9" xfId="0" applyNumberFormat="1" applyFont="1" applyFill="1" applyBorder="1" applyAlignment="1">
      <alignment horizontal="right" vertical="center" wrapText="1"/>
    </xf>
    <xf numFmtId="3" fontId="27" fillId="0" borderId="9" xfId="0" applyNumberFormat="1" applyFont="1" applyFill="1" applyBorder="1" applyAlignment="1">
      <alignment horizontal="right" vertical="center" wrapText="1"/>
    </xf>
    <xf numFmtId="0" fontId="24" fillId="2" borderId="10" xfId="0" applyFont="1" applyFill="1" applyBorder="1" applyAlignment="1">
      <alignment horizontal="justify" vertical="center" wrapText="1"/>
    </xf>
    <xf numFmtId="0" fontId="20" fillId="0" borderId="10" xfId="0" quotePrefix="1" applyNumberFormat="1" applyFont="1" applyFill="1" applyBorder="1" applyAlignment="1">
      <alignment horizont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/>
    </xf>
    <xf numFmtId="0" fontId="7" fillId="0" borderId="0" xfId="2" applyFont="1" applyAlignment="1">
      <alignment horizontal="right"/>
    </xf>
    <xf numFmtId="0" fontId="6" fillId="0" borderId="2" xfId="0" applyFont="1" applyBorder="1" applyAlignment="1">
      <alignment horizontal="center" vertical="top"/>
    </xf>
    <xf numFmtId="0" fontId="7" fillId="0" borderId="0" xfId="2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26" sqref="C26"/>
    </sheetView>
  </sheetViews>
  <sheetFormatPr defaultColWidth="9.125" defaultRowHeight="15.75" x14ac:dyDescent="0.25"/>
  <cols>
    <col min="1" max="1" width="7.125" style="2" customWidth="1"/>
    <col min="2" max="2" width="22.625" style="2" customWidth="1"/>
    <col min="3" max="3" width="9.125" style="2" customWidth="1"/>
    <col min="4" max="5" width="17.875" style="2" customWidth="1"/>
    <col min="6" max="6" width="12.875" style="2" customWidth="1"/>
    <col min="7" max="16384" width="9.125" style="2"/>
  </cols>
  <sheetData>
    <row r="1" spans="1:6" x14ac:dyDescent="0.25">
      <c r="A1" s="105" t="s">
        <v>22</v>
      </c>
      <c r="B1" s="105"/>
      <c r="C1" s="1"/>
      <c r="D1" s="1"/>
      <c r="E1" s="105" t="s">
        <v>0</v>
      </c>
      <c r="F1" s="105"/>
    </row>
    <row r="2" spans="1:6" x14ac:dyDescent="0.25">
      <c r="A2" s="106" t="s">
        <v>126</v>
      </c>
      <c r="B2" s="106"/>
      <c r="C2" s="3"/>
    </row>
    <row r="3" spans="1:6" ht="34.5" customHeight="1" x14ac:dyDescent="0.25">
      <c r="A3" s="103" t="s">
        <v>137</v>
      </c>
      <c r="B3" s="103"/>
      <c r="C3" s="103"/>
      <c r="D3" s="103"/>
      <c r="E3" s="103"/>
      <c r="F3" s="103"/>
    </row>
    <row r="4" spans="1:6" x14ac:dyDescent="0.25">
      <c r="A4" s="104" t="s">
        <v>1</v>
      </c>
      <c r="B4" s="104"/>
      <c r="C4" s="104"/>
      <c r="D4" s="104"/>
      <c r="E4" s="104"/>
      <c r="F4" s="104"/>
    </row>
    <row r="5" spans="1:6" ht="54" customHeight="1" x14ac:dyDescent="0.25">
      <c r="A5" s="4" t="s">
        <v>2</v>
      </c>
      <c r="B5" s="98" t="s">
        <v>3</v>
      </c>
      <c r="C5" s="98"/>
      <c r="D5" s="4" t="s">
        <v>4</v>
      </c>
      <c r="E5" s="61" t="s">
        <v>128</v>
      </c>
      <c r="F5" s="4" t="s">
        <v>5</v>
      </c>
    </row>
    <row r="6" spans="1:6" ht="18" customHeight="1" x14ac:dyDescent="0.25">
      <c r="A6" s="6" t="s">
        <v>6</v>
      </c>
      <c r="B6" s="99" t="s">
        <v>7</v>
      </c>
      <c r="C6" s="99"/>
      <c r="D6" s="6">
        <v>1</v>
      </c>
      <c r="E6" s="6">
        <v>2</v>
      </c>
      <c r="F6" s="6" t="s">
        <v>8</v>
      </c>
    </row>
    <row r="7" spans="1:6" ht="25.5" customHeight="1" x14ac:dyDescent="0.25">
      <c r="A7" s="4" t="s">
        <v>9</v>
      </c>
      <c r="B7" s="100" t="s">
        <v>10</v>
      </c>
      <c r="C7" s="100"/>
      <c r="D7" s="9">
        <f>D8+D9+D10+D13+D14</f>
        <v>9583247</v>
      </c>
      <c r="E7" s="9">
        <f>E8+E9+E10+E13+E14</f>
        <v>6895198</v>
      </c>
      <c r="F7" s="12">
        <f>E7/D7*100</f>
        <v>71.950540354433102</v>
      </c>
    </row>
    <row r="8" spans="1:6" ht="25.5" customHeight="1" x14ac:dyDescent="0.25">
      <c r="A8" s="6">
        <v>1</v>
      </c>
      <c r="B8" s="97" t="s">
        <v>11</v>
      </c>
      <c r="C8" s="97"/>
      <c r="D8" s="10">
        <v>75000</v>
      </c>
      <c r="E8" s="10">
        <v>51263</v>
      </c>
      <c r="F8" s="13">
        <f t="shared" ref="F8:F18" si="0">E8/D8*100</f>
        <v>68.350666666666669</v>
      </c>
    </row>
    <row r="9" spans="1:6" ht="25.5" customHeight="1" x14ac:dyDescent="0.25">
      <c r="A9" s="6">
        <v>2</v>
      </c>
      <c r="B9" s="97" t="s">
        <v>12</v>
      </c>
      <c r="C9" s="97"/>
      <c r="D9" s="10">
        <v>5098000</v>
      </c>
      <c r="E9" s="10">
        <v>241073</v>
      </c>
      <c r="F9" s="13">
        <f t="shared" si="0"/>
        <v>4.728775990584543</v>
      </c>
    </row>
    <row r="10" spans="1:6" ht="25.5" customHeight="1" x14ac:dyDescent="0.25">
      <c r="A10" s="6">
        <v>3</v>
      </c>
      <c r="B10" s="97" t="s">
        <v>13</v>
      </c>
      <c r="C10" s="97"/>
      <c r="D10" s="10">
        <f>D11</f>
        <v>4410247</v>
      </c>
      <c r="E10" s="10">
        <f>E11+E12</f>
        <v>5831418</v>
      </c>
      <c r="F10" s="13">
        <f t="shared" si="0"/>
        <v>132.22429492044324</v>
      </c>
    </row>
    <row r="11" spans="1:6" ht="25.5" customHeight="1" x14ac:dyDescent="0.25">
      <c r="A11" s="4"/>
      <c r="B11" s="96" t="s">
        <v>14</v>
      </c>
      <c r="C11" s="96"/>
      <c r="D11" s="14">
        <v>4410247</v>
      </c>
      <c r="E11" s="14">
        <v>2227174</v>
      </c>
      <c r="F11" s="13">
        <f t="shared" si="0"/>
        <v>50.499983334266766</v>
      </c>
    </row>
    <row r="12" spans="1:6" ht="25.5" customHeight="1" x14ac:dyDescent="0.25">
      <c r="A12" s="4"/>
      <c r="B12" s="96" t="s">
        <v>15</v>
      </c>
      <c r="C12" s="96"/>
      <c r="D12" s="14"/>
      <c r="E12" s="14">
        <v>3604244</v>
      </c>
      <c r="F12" s="13"/>
    </row>
    <row r="13" spans="1:6" ht="25.5" customHeight="1" x14ac:dyDescent="0.25">
      <c r="A13" s="6">
        <v>4</v>
      </c>
      <c r="B13" s="97" t="s">
        <v>16</v>
      </c>
      <c r="C13" s="97"/>
      <c r="D13" s="10"/>
      <c r="E13" s="10">
        <v>771444</v>
      </c>
      <c r="F13" s="12"/>
    </row>
    <row r="14" spans="1:6" ht="25.5" customHeight="1" x14ac:dyDescent="0.25">
      <c r="A14" s="62">
        <v>5</v>
      </c>
      <c r="B14" s="101" t="s">
        <v>127</v>
      </c>
      <c r="C14" s="102"/>
      <c r="D14" s="10"/>
      <c r="E14" s="10"/>
      <c r="F14" s="12"/>
    </row>
    <row r="15" spans="1:6" s="11" customFormat="1" ht="25.5" customHeight="1" x14ac:dyDescent="0.25">
      <c r="A15" s="4" t="s">
        <v>17</v>
      </c>
      <c r="B15" s="100" t="s">
        <v>18</v>
      </c>
      <c r="C15" s="100"/>
      <c r="D15" s="9">
        <f>D16+D17+D18</f>
        <v>9583247</v>
      </c>
      <c r="E15" s="9">
        <f>E16+E17+E18</f>
        <v>6642556</v>
      </c>
      <c r="F15" s="12">
        <f t="shared" si="0"/>
        <v>69.314252257089905</v>
      </c>
    </row>
    <row r="16" spans="1:6" ht="25.5" customHeight="1" x14ac:dyDescent="0.25">
      <c r="A16" s="6">
        <v>1</v>
      </c>
      <c r="B16" s="97" t="s">
        <v>19</v>
      </c>
      <c r="C16" s="97"/>
      <c r="D16" s="10">
        <v>5000000</v>
      </c>
      <c r="E16" s="10">
        <v>3625644</v>
      </c>
      <c r="F16" s="13">
        <f t="shared" si="0"/>
        <v>72.512879999999996</v>
      </c>
    </row>
    <row r="17" spans="1:6" ht="25.5" customHeight="1" x14ac:dyDescent="0.25">
      <c r="A17" s="6">
        <v>2</v>
      </c>
      <c r="B17" s="97" t="s">
        <v>20</v>
      </c>
      <c r="C17" s="97"/>
      <c r="D17" s="10">
        <f>4583247-84656</f>
        <v>4498591</v>
      </c>
      <c r="E17" s="10">
        <f>3016912-2500</f>
        <v>3014412</v>
      </c>
      <c r="F17" s="13">
        <f t="shared" si="0"/>
        <v>67.007914255819216</v>
      </c>
    </row>
    <row r="18" spans="1:6" ht="25.5" customHeight="1" x14ac:dyDescent="0.25">
      <c r="A18" s="6">
        <v>3</v>
      </c>
      <c r="B18" s="97" t="s">
        <v>21</v>
      </c>
      <c r="C18" s="97"/>
      <c r="D18" s="10">
        <v>84656</v>
      </c>
      <c r="E18" s="10">
        <v>2500</v>
      </c>
      <c r="F18" s="13">
        <f t="shared" si="0"/>
        <v>2.9531279531279533</v>
      </c>
    </row>
    <row r="19" spans="1:6" x14ac:dyDescent="0.25">
      <c r="A19" s="3"/>
      <c r="B19" s="3"/>
    </row>
  </sheetData>
  <mergeCells count="19">
    <mergeCell ref="A3:F3"/>
    <mergeCell ref="A4:F4"/>
    <mergeCell ref="A1:B1"/>
    <mergeCell ref="A2:B2"/>
    <mergeCell ref="E1:F1"/>
    <mergeCell ref="B11:C11"/>
    <mergeCell ref="B10:C10"/>
    <mergeCell ref="B9:C9"/>
    <mergeCell ref="B5:C5"/>
    <mergeCell ref="B6:C6"/>
    <mergeCell ref="B7:C7"/>
    <mergeCell ref="B8:C8"/>
    <mergeCell ref="B18:C18"/>
    <mergeCell ref="B17:C17"/>
    <mergeCell ref="B16:C16"/>
    <mergeCell ref="B15:C15"/>
    <mergeCell ref="B13:C13"/>
    <mergeCell ref="B12:C12"/>
    <mergeCell ref="B14:C14"/>
  </mergeCells>
  <pageMargins left="0.53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G37" sqref="G37:H37"/>
    </sheetView>
  </sheetViews>
  <sheetFormatPr defaultColWidth="9.125" defaultRowHeight="15.75" x14ac:dyDescent="0.25"/>
  <cols>
    <col min="1" max="1" width="5" style="2" customWidth="1"/>
    <col min="2" max="2" width="47.375" style="2" customWidth="1"/>
    <col min="3" max="3" width="15.75" style="2" customWidth="1"/>
    <col min="4" max="4" width="15.375" style="2" customWidth="1"/>
    <col min="5" max="6" width="17.25" style="2" customWidth="1"/>
    <col min="7" max="8" width="11.625" style="2" customWidth="1"/>
    <col min="9" max="16384" width="9.125" style="2"/>
  </cols>
  <sheetData>
    <row r="1" spans="1:8" x14ac:dyDescent="0.25">
      <c r="A1" s="107" t="s">
        <v>22</v>
      </c>
      <c r="B1" s="107"/>
      <c r="G1" s="105" t="s">
        <v>23</v>
      </c>
      <c r="H1" s="105"/>
    </row>
    <row r="2" spans="1:8" x14ac:dyDescent="0.25">
      <c r="A2" s="108" t="s">
        <v>126</v>
      </c>
      <c r="B2" s="108"/>
    </row>
    <row r="3" spans="1:8" ht="30" customHeight="1" x14ac:dyDescent="0.25">
      <c r="A3" s="103" t="s">
        <v>136</v>
      </c>
      <c r="B3" s="103"/>
      <c r="C3" s="103"/>
      <c r="D3" s="103"/>
      <c r="E3" s="103"/>
      <c r="F3" s="103"/>
      <c r="G3" s="103"/>
      <c r="H3" s="103"/>
    </row>
    <row r="4" spans="1:8" x14ac:dyDescent="0.25">
      <c r="A4" s="110" t="s">
        <v>1</v>
      </c>
      <c r="B4" s="110"/>
      <c r="C4" s="110"/>
      <c r="D4" s="110"/>
      <c r="E4" s="110"/>
      <c r="F4" s="110"/>
      <c r="G4" s="110"/>
      <c r="H4" s="110"/>
    </row>
    <row r="5" spans="1:8" x14ac:dyDescent="0.25">
      <c r="A5" s="109" t="s">
        <v>2</v>
      </c>
      <c r="B5" s="109" t="s">
        <v>3</v>
      </c>
      <c r="C5" s="109" t="s">
        <v>129</v>
      </c>
      <c r="D5" s="109"/>
      <c r="E5" s="109" t="s">
        <v>82</v>
      </c>
      <c r="F5" s="109"/>
      <c r="G5" s="109" t="s">
        <v>24</v>
      </c>
      <c r="H5" s="109"/>
    </row>
    <row r="6" spans="1:8" x14ac:dyDescent="0.25">
      <c r="A6" s="109"/>
      <c r="B6" s="109"/>
      <c r="C6" s="20" t="s">
        <v>25</v>
      </c>
      <c r="D6" s="20" t="s">
        <v>26</v>
      </c>
      <c r="E6" s="20" t="s">
        <v>25</v>
      </c>
      <c r="F6" s="20" t="s">
        <v>26</v>
      </c>
      <c r="G6" s="20" t="s">
        <v>25</v>
      </c>
      <c r="H6" s="20" t="s">
        <v>26</v>
      </c>
    </row>
    <row r="7" spans="1:8" x14ac:dyDescent="0.25">
      <c r="A7" s="21" t="s">
        <v>6</v>
      </c>
      <c r="B7" s="21" t="s">
        <v>7</v>
      </c>
      <c r="C7" s="21">
        <v>1</v>
      </c>
      <c r="D7" s="21">
        <v>2</v>
      </c>
      <c r="E7" s="21">
        <v>3</v>
      </c>
      <c r="F7" s="21">
        <v>4</v>
      </c>
      <c r="G7" s="21" t="s">
        <v>27</v>
      </c>
      <c r="H7" s="21" t="s">
        <v>28</v>
      </c>
    </row>
    <row r="8" spans="1:8" s="11" customFormat="1" x14ac:dyDescent="0.25">
      <c r="A8" s="20"/>
      <c r="B8" s="20" t="s">
        <v>29</v>
      </c>
      <c r="C8" s="22">
        <f>C9+C18+C35</f>
        <v>14790247</v>
      </c>
      <c r="D8" s="22">
        <f t="shared" ref="D8" si="0">D9+D18+D35</f>
        <v>9583247</v>
      </c>
      <c r="E8" s="22">
        <f>E9+E18+E35+E33+E34</f>
        <v>7242783</v>
      </c>
      <c r="F8" s="22">
        <f>F9+F18+F35+F33+F34</f>
        <v>6895198</v>
      </c>
      <c r="G8" s="27">
        <f>E8/C8*100</f>
        <v>48.969993536957155</v>
      </c>
      <c r="H8" s="27">
        <f>F8/D8*100</f>
        <v>71.950540354433102</v>
      </c>
    </row>
    <row r="9" spans="1:8" s="11" customFormat="1" x14ac:dyDescent="0.25">
      <c r="A9" s="20" t="s">
        <v>9</v>
      </c>
      <c r="B9" s="23" t="s">
        <v>30</v>
      </c>
      <c r="C9" s="22">
        <f>SUM(C10:C17)</f>
        <v>75000</v>
      </c>
      <c r="D9" s="22">
        <f t="shared" ref="D9:F9" si="1">SUM(D10:D17)</f>
        <v>75000</v>
      </c>
      <c r="E9" s="22">
        <f t="shared" si="1"/>
        <v>51263</v>
      </c>
      <c r="F9" s="22">
        <f t="shared" si="1"/>
        <v>51263</v>
      </c>
      <c r="G9" s="27">
        <f t="shared" ref="G9:G37" si="2">E9/C9*100</f>
        <v>68.350666666666669</v>
      </c>
      <c r="H9" s="27">
        <f t="shared" ref="H9:H37" si="3">F9/D9*100</f>
        <v>68.350666666666669</v>
      </c>
    </row>
    <row r="10" spans="1:8" x14ac:dyDescent="0.25">
      <c r="A10" s="21"/>
      <c r="B10" s="24" t="s">
        <v>31</v>
      </c>
      <c r="C10" s="25">
        <v>20000</v>
      </c>
      <c r="D10" s="25">
        <v>20000</v>
      </c>
      <c r="E10" s="25">
        <v>14163</v>
      </c>
      <c r="F10" s="25">
        <v>14163</v>
      </c>
      <c r="G10" s="28">
        <f t="shared" si="2"/>
        <v>70.814999999999998</v>
      </c>
      <c r="H10" s="28">
        <f t="shared" si="3"/>
        <v>70.814999999999998</v>
      </c>
    </row>
    <row r="11" spans="1:8" x14ac:dyDescent="0.25">
      <c r="A11" s="21"/>
      <c r="B11" s="24" t="s">
        <v>32</v>
      </c>
      <c r="C11" s="25"/>
      <c r="D11" s="25"/>
      <c r="E11" s="25"/>
      <c r="F11" s="25"/>
      <c r="G11" s="28"/>
      <c r="H11" s="28"/>
    </row>
    <row r="12" spans="1:8" x14ac:dyDescent="0.25">
      <c r="A12" s="21"/>
      <c r="B12" s="24" t="s">
        <v>33</v>
      </c>
      <c r="C12" s="25"/>
      <c r="D12" s="25"/>
      <c r="E12" s="25"/>
      <c r="F12" s="25"/>
      <c r="G12" s="28"/>
      <c r="H12" s="28"/>
    </row>
    <row r="13" spans="1:8" x14ac:dyDescent="0.25">
      <c r="A13" s="21"/>
      <c r="B13" s="24" t="s">
        <v>34</v>
      </c>
      <c r="C13" s="25">
        <v>15000</v>
      </c>
      <c r="D13" s="25">
        <v>15000</v>
      </c>
      <c r="E13" s="25">
        <v>23900</v>
      </c>
      <c r="F13" s="25">
        <v>23900</v>
      </c>
      <c r="G13" s="28">
        <f t="shared" si="2"/>
        <v>159.33333333333331</v>
      </c>
      <c r="H13" s="28">
        <f t="shared" si="3"/>
        <v>159.33333333333331</v>
      </c>
    </row>
    <row r="14" spans="1:8" ht="30" x14ac:dyDescent="0.25">
      <c r="A14" s="21"/>
      <c r="B14" s="24" t="s">
        <v>35</v>
      </c>
      <c r="C14" s="25"/>
      <c r="D14" s="25"/>
      <c r="F14" s="25"/>
      <c r="G14" s="28"/>
      <c r="H14" s="28"/>
    </row>
    <row r="15" spans="1:8" x14ac:dyDescent="0.25">
      <c r="A15" s="21"/>
      <c r="B15" s="24" t="s">
        <v>36</v>
      </c>
      <c r="C15" s="25"/>
      <c r="D15" s="25"/>
      <c r="E15" s="25"/>
      <c r="F15" s="25"/>
      <c r="G15" s="28"/>
      <c r="H15" s="28"/>
    </row>
    <row r="16" spans="1:8" x14ac:dyDescent="0.25">
      <c r="A16" s="21"/>
      <c r="B16" s="24" t="s">
        <v>37</v>
      </c>
      <c r="C16" s="25"/>
      <c r="D16" s="25"/>
      <c r="E16" s="25"/>
      <c r="F16" s="25"/>
      <c r="G16" s="28"/>
      <c r="H16" s="28"/>
    </row>
    <row r="17" spans="1:8" x14ac:dyDescent="0.25">
      <c r="A17" s="21"/>
      <c r="B17" s="24" t="s">
        <v>38</v>
      </c>
      <c r="C17" s="25">
        <v>40000</v>
      </c>
      <c r="D17" s="25">
        <v>40000</v>
      </c>
      <c r="E17" s="25">
        <v>13200</v>
      </c>
      <c r="F17" s="25">
        <v>13200</v>
      </c>
      <c r="G17" s="28">
        <f t="shared" si="2"/>
        <v>33</v>
      </c>
      <c r="H17" s="28">
        <f t="shared" si="3"/>
        <v>33</v>
      </c>
    </row>
    <row r="18" spans="1:8" s="11" customFormat="1" x14ac:dyDescent="0.25">
      <c r="A18" s="20" t="s">
        <v>17</v>
      </c>
      <c r="B18" s="23" t="s">
        <v>39</v>
      </c>
      <c r="C18" s="22">
        <f>C19+C24</f>
        <v>10305000</v>
      </c>
      <c r="D18" s="22">
        <f t="shared" ref="D18:F18" si="4">D19+D24</f>
        <v>5098000</v>
      </c>
      <c r="E18" s="22">
        <f t="shared" si="4"/>
        <v>588658</v>
      </c>
      <c r="F18" s="22">
        <f t="shared" si="4"/>
        <v>241073</v>
      </c>
      <c r="G18" s="27">
        <f t="shared" si="2"/>
        <v>5.712353226589034</v>
      </c>
      <c r="H18" s="27">
        <f t="shared" si="3"/>
        <v>4.728775990584543</v>
      </c>
    </row>
    <row r="19" spans="1:8" s="11" customFormat="1" x14ac:dyDescent="0.25">
      <c r="A19" s="63">
        <v>1</v>
      </c>
      <c r="B19" s="23" t="s">
        <v>40</v>
      </c>
      <c r="C19" s="22">
        <f>C20+C21+C22+C23</f>
        <v>75000</v>
      </c>
      <c r="D19" s="22">
        <f t="shared" ref="D19:E19" si="5">D20+D21+D22+D23</f>
        <v>73000</v>
      </c>
      <c r="E19" s="22">
        <f t="shared" si="5"/>
        <v>66400</v>
      </c>
      <c r="F19" s="22">
        <f>SUM(F20:F23)</f>
        <v>58860</v>
      </c>
      <c r="G19" s="27">
        <f t="shared" si="2"/>
        <v>88.533333333333331</v>
      </c>
      <c r="H19" s="27">
        <f t="shared" si="3"/>
        <v>80.630136986301366</v>
      </c>
    </row>
    <row r="20" spans="1:8" x14ac:dyDescent="0.25">
      <c r="A20" s="21"/>
      <c r="B20" s="24" t="s">
        <v>41</v>
      </c>
      <c r="C20" s="25">
        <v>20000</v>
      </c>
      <c r="D20" s="25">
        <v>20000</v>
      </c>
      <c r="E20" s="25">
        <v>1466</v>
      </c>
      <c r="F20" s="25">
        <v>1466</v>
      </c>
      <c r="G20" s="28">
        <f t="shared" si="2"/>
        <v>7.33</v>
      </c>
      <c r="H20" s="28">
        <f t="shared" si="3"/>
        <v>7.33</v>
      </c>
    </row>
    <row r="21" spans="1:8" x14ac:dyDescent="0.25">
      <c r="A21" s="21"/>
      <c r="B21" s="24" t="s">
        <v>42</v>
      </c>
      <c r="C21" s="25"/>
      <c r="D21" s="25"/>
      <c r="E21" s="25"/>
      <c r="F21" s="25"/>
      <c r="G21" s="28"/>
      <c r="H21" s="28"/>
    </row>
    <row r="22" spans="1:8" x14ac:dyDescent="0.25">
      <c r="A22" s="21"/>
      <c r="B22" s="24" t="s">
        <v>43</v>
      </c>
      <c r="C22" s="25">
        <v>5000</v>
      </c>
      <c r="D22" s="25">
        <v>3000</v>
      </c>
      <c r="E22" s="25">
        <v>9900</v>
      </c>
      <c r="F22" s="25">
        <v>2360</v>
      </c>
      <c r="G22" s="28">
        <f t="shared" si="2"/>
        <v>198</v>
      </c>
      <c r="H22" s="28">
        <f t="shared" si="3"/>
        <v>78.666666666666657</v>
      </c>
    </row>
    <row r="23" spans="1:8" x14ac:dyDescent="0.25">
      <c r="A23" s="21"/>
      <c r="B23" s="24" t="s">
        <v>44</v>
      </c>
      <c r="C23" s="25">
        <v>50000</v>
      </c>
      <c r="D23" s="25">
        <v>50000</v>
      </c>
      <c r="E23" s="25">
        <v>55034</v>
      </c>
      <c r="F23" s="25">
        <v>55034</v>
      </c>
      <c r="G23" s="28">
        <f t="shared" si="2"/>
        <v>110.06800000000001</v>
      </c>
      <c r="H23" s="28">
        <f t="shared" si="3"/>
        <v>110.06800000000001</v>
      </c>
    </row>
    <row r="24" spans="1:8" s="11" customFormat="1" x14ac:dyDescent="0.25">
      <c r="A24" s="63">
        <v>2</v>
      </c>
      <c r="B24" s="23" t="s">
        <v>45</v>
      </c>
      <c r="C24" s="22">
        <f>SUM(C25:C31)</f>
        <v>10230000</v>
      </c>
      <c r="D24" s="22">
        <f t="shared" ref="D24" si="6">SUM(D25:D28)</f>
        <v>5025000</v>
      </c>
      <c r="E24" s="22">
        <f>SUM(E25:E31)</f>
        <v>522258</v>
      </c>
      <c r="F24" s="22">
        <f>SUM(F25:F31)</f>
        <v>182213</v>
      </c>
      <c r="G24" s="27">
        <f t="shared" si="2"/>
        <v>5.1051612903225809</v>
      </c>
      <c r="H24" s="27">
        <f t="shared" si="3"/>
        <v>3.6261293532338303</v>
      </c>
    </row>
    <row r="25" spans="1:8" x14ac:dyDescent="0.25">
      <c r="A25" s="21"/>
      <c r="B25" s="26" t="s">
        <v>53</v>
      </c>
      <c r="C25" s="25">
        <v>10000000</v>
      </c>
      <c r="D25" s="25">
        <v>5000000</v>
      </c>
      <c r="E25" s="25">
        <v>258000</v>
      </c>
      <c r="F25" s="25">
        <v>129000</v>
      </c>
      <c r="G25" s="28">
        <f t="shared" si="2"/>
        <v>2.58</v>
      </c>
      <c r="H25" s="28">
        <f t="shared" si="3"/>
        <v>2.58</v>
      </c>
    </row>
    <row r="26" spans="1:8" x14ac:dyDescent="0.25">
      <c r="A26" s="21"/>
      <c r="B26" s="26" t="s">
        <v>54</v>
      </c>
      <c r="C26" s="25">
        <v>30000</v>
      </c>
      <c r="D26" s="25"/>
      <c r="E26" s="25">
        <v>10651</v>
      </c>
      <c r="F26" s="25"/>
      <c r="G26" s="28">
        <f t="shared" si="2"/>
        <v>35.50333333333333</v>
      </c>
      <c r="H26" s="28"/>
    </row>
    <row r="27" spans="1:8" x14ac:dyDescent="0.25">
      <c r="A27" s="21"/>
      <c r="B27" s="26" t="s">
        <v>55</v>
      </c>
      <c r="C27" s="25">
        <v>60000</v>
      </c>
      <c r="D27" s="25">
        <v>25000</v>
      </c>
      <c r="E27" s="25">
        <v>92009</v>
      </c>
      <c r="F27" s="25">
        <v>53213</v>
      </c>
      <c r="G27" s="28">
        <f t="shared" si="2"/>
        <v>153.34833333333333</v>
      </c>
      <c r="H27" s="28">
        <f t="shared" si="3"/>
        <v>212.852</v>
      </c>
    </row>
    <row r="28" spans="1:8" x14ac:dyDescent="0.25">
      <c r="A28" s="21"/>
      <c r="B28" s="26" t="s">
        <v>56</v>
      </c>
      <c r="C28" s="25">
        <v>30000</v>
      </c>
      <c r="D28" s="25"/>
      <c r="E28" s="25">
        <v>161226</v>
      </c>
      <c r="F28" s="25"/>
      <c r="G28" s="28">
        <f t="shared" si="2"/>
        <v>537.41999999999996</v>
      </c>
      <c r="H28" s="28"/>
    </row>
    <row r="29" spans="1:8" x14ac:dyDescent="0.25">
      <c r="A29" s="21"/>
      <c r="B29" s="26" t="s">
        <v>57</v>
      </c>
      <c r="C29" s="25"/>
      <c r="D29" s="25"/>
      <c r="E29" s="25"/>
      <c r="F29" s="25"/>
      <c r="G29" s="27"/>
      <c r="H29" s="27"/>
    </row>
    <row r="30" spans="1:8" x14ac:dyDescent="0.25">
      <c r="A30" s="21"/>
      <c r="B30" s="26" t="s">
        <v>58</v>
      </c>
      <c r="C30" s="25"/>
      <c r="D30" s="25"/>
      <c r="E30" s="25"/>
      <c r="F30" s="25"/>
      <c r="G30" s="27"/>
      <c r="H30" s="27"/>
    </row>
    <row r="31" spans="1:8" x14ac:dyDescent="0.25">
      <c r="A31" s="21"/>
      <c r="B31" s="26" t="s">
        <v>59</v>
      </c>
      <c r="C31" s="25">
        <v>110000</v>
      </c>
      <c r="D31" s="25"/>
      <c r="E31" s="25">
        <v>372</v>
      </c>
      <c r="F31" s="25"/>
      <c r="G31" s="27"/>
      <c r="H31" s="27"/>
    </row>
    <row r="32" spans="1:8" x14ac:dyDescent="0.25">
      <c r="A32" s="20" t="s">
        <v>46</v>
      </c>
      <c r="B32" s="23" t="s">
        <v>47</v>
      </c>
      <c r="C32" s="25"/>
      <c r="D32" s="25"/>
      <c r="E32" s="25"/>
      <c r="F32" s="25"/>
      <c r="G32" s="27"/>
      <c r="H32" s="27"/>
    </row>
    <row r="33" spans="1:8" x14ac:dyDescent="0.25">
      <c r="A33" s="20" t="s">
        <v>48</v>
      </c>
      <c r="B33" s="23" t="s">
        <v>16</v>
      </c>
      <c r="C33" s="25"/>
      <c r="D33" s="25"/>
      <c r="E33" s="22">
        <v>771444</v>
      </c>
      <c r="F33" s="22">
        <v>771444</v>
      </c>
      <c r="G33" s="27"/>
      <c r="H33" s="27"/>
    </row>
    <row r="34" spans="1:8" x14ac:dyDescent="0.25">
      <c r="A34" s="20" t="s">
        <v>49</v>
      </c>
      <c r="B34" s="23" t="s">
        <v>50</v>
      </c>
      <c r="C34" s="25"/>
      <c r="D34" s="25"/>
      <c r="E34" s="22"/>
      <c r="F34" s="22"/>
      <c r="G34" s="27"/>
      <c r="H34" s="27"/>
    </row>
    <row r="35" spans="1:8" s="11" customFormat="1" x14ac:dyDescent="0.25">
      <c r="A35" s="20" t="s">
        <v>51</v>
      </c>
      <c r="B35" s="23" t="s">
        <v>52</v>
      </c>
      <c r="C35" s="22">
        <f>C36+C37</f>
        <v>4410247</v>
      </c>
      <c r="D35" s="22">
        <f t="shared" ref="D35:F35" si="7">D36+D37</f>
        <v>4410247</v>
      </c>
      <c r="E35" s="22">
        <f t="shared" si="7"/>
        <v>5831418</v>
      </c>
      <c r="F35" s="22">
        <f t="shared" si="7"/>
        <v>5831418</v>
      </c>
      <c r="G35" s="27">
        <f t="shared" si="2"/>
        <v>132.22429492044324</v>
      </c>
      <c r="H35" s="27">
        <f t="shared" si="3"/>
        <v>132.22429492044324</v>
      </c>
    </row>
    <row r="36" spans="1:8" x14ac:dyDescent="0.25">
      <c r="A36" s="21"/>
      <c r="B36" s="24" t="s">
        <v>14</v>
      </c>
      <c r="C36" s="25">
        <v>4410247</v>
      </c>
      <c r="D36" s="25">
        <v>4410247</v>
      </c>
      <c r="E36" s="25">
        <v>2227174</v>
      </c>
      <c r="F36" s="25">
        <f>E36</f>
        <v>2227174</v>
      </c>
      <c r="G36" s="28">
        <f t="shared" si="2"/>
        <v>50.499983334266766</v>
      </c>
      <c r="H36" s="28">
        <f t="shared" si="3"/>
        <v>50.499983334266766</v>
      </c>
    </row>
    <row r="37" spans="1:8" x14ac:dyDescent="0.25">
      <c r="A37" s="21"/>
      <c r="B37" s="24" t="s">
        <v>15</v>
      </c>
      <c r="C37" s="25"/>
      <c r="D37" s="25"/>
      <c r="E37" s="25">
        <v>3604244</v>
      </c>
      <c r="F37" s="25">
        <f>E37</f>
        <v>3604244</v>
      </c>
      <c r="G37" s="28"/>
      <c r="H37" s="28"/>
    </row>
  </sheetData>
  <mergeCells count="10">
    <mergeCell ref="A1:B1"/>
    <mergeCell ref="A2:B2"/>
    <mergeCell ref="G1:H1"/>
    <mergeCell ref="A5:A6"/>
    <mergeCell ref="B5:B6"/>
    <mergeCell ref="C5:D5"/>
    <mergeCell ref="E5:F5"/>
    <mergeCell ref="G5:H5"/>
    <mergeCell ref="A3:H3"/>
    <mergeCell ref="A4:H4"/>
  </mergeCells>
  <pageMargins left="0.38" right="0.2" top="0.48" bottom="0.2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3" workbookViewId="0">
      <selection activeCell="M13" sqref="M13"/>
    </sheetView>
  </sheetViews>
  <sheetFormatPr defaultColWidth="9.125" defaultRowHeight="15.75" x14ac:dyDescent="0.25"/>
  <cols>
    <col min="1" max="1" width="3.625" style="2" customWidth="1"/>
    <col min="2" max="2" width="26" style="2" customWidth="1"/>
    <col min="3" max="3" width="12.875" style="2" customWidth="1"/>
    <col min="4" max="4" width="10.375" style="2" customWidth="1"/>
    <col min="5" max="5" width="10.625" style="2" customWidth="1"/>
    <col min="6" max="7" width="12.875" style="2" customWidth="1"/>
    <col min="8" max="8" width="9.75" style="2" customWidth="1"/>
    <col min="9" max="9" width="10.375" style="2" customWidth="1"/>
    <col min="10" max="10" width="7.5" style="2" customWidth="1"/>
    <col min="11" max="11" width="9.75" style="2" customWidth="1"/>
    <col min="12" max="16384" width="9.125" style="2"/>
  </cols>
  <sheetData>
    <row r="1" spans="1:11" x14ac:dyDescent="0.25">
      <c r="A1" s="107" t="s">
        <v>22</v>
      </c>
      <c r="B1" s="107"/>
      <c r="C1" s="107"/>
      <c r="I1" s="111" t="s">
        <v>60</v>
      </c>
      <c r="J1" s="111"/>
      <c r="K1" s="111"/>
    </row>
    <row r="2" spans="1:11" x14ac:dyDescent="0.25">
      <c r="A2" s="108" t="s">
        <v>126</v>
      </c>
      <c r="B2" s="108"/>
      <c r="C2" s="108"/>
    </row>
    <row r="3" spans="1:11" ht="18.75" x14ac:dyDescent="0.25">
      <c r="A3" s="103" t="s">
        <v>145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x14ac:dyDescent="0.25">
      <c r="A4" s="113" t="s">
        <v>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15.75" customHeight="1" x14ac:dyDescent="0.25">
      <c r="A5" s="112" t="s">
        <v>2</v>
      </c>
      <c r="B5" s="112" t="s">
        <v>3</v>
      </c>
      <c r="C5" s="112" t="s">
        <v>61</v>
      </c>
      <c r="D5" s="112"/>
      <c r="E5" s="112"/>
      <c r="F5" s="112" t="s">
        <v>138</v>
      </c>
      <c r="G5" s="112"/>
      <c r="H5" s="112"/>
      <c r="I5" s="112" t="s">
        <v>24</v>
      </c>
      <c r="J5" s="112"/>
      <c r="K5" s="112"/>
    </row>
    <row r="6" spans="1:11" x14ac:dyDescent="0.25">
      <c r="A6" s="112"/>
      <c r="B6" s="112"/>
      <c r="C6" s="15" t="s">
        <v>62</v>
      </c>
      <c r="D6" s="15" t="s">
        <v>63</v>
      </c>
      <c r="E6" s="15" t="s">
        <v>64</v>
      </c>
      <c r="F6" s="15" t="s">
        <v>62</v>
      </c>
      <c r="G6" s="15" t="s">
        <v>63</v>
      </c>
      <c r="H6" s="15" t="s">
        <v>64</v>
      </c>
      <c r="I6" s="15" t="s">
        <v>62</v>
      </c>
      <c r="J6" s="15" t="s">
        <v>63</v>
      </c>
      <c r="K6" s="15" t="s">
        <v>64</v>
      </c>
    </row>
    <row r="7" spans="1:11" x14ac:dyDescent="0.25">
      <c r="A7" s="16" t="s">
        <v>6</v>
      </c>
      <c r="B7" s="16" t="s">
        <v>7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 t="s">
        <v>65</v>
      </c>
      <c r="J7" s="16" t="s">
        <v>66</v>
      </c>
      <c r="K7" s="16" t="s">
        <v>67</v>
      </c>
    </row>
    <row r="8" spans="1:11" s="11" customFormat="1" ht="20.25" customHeight="1" x14ac:dyDescent="0.25">
      <c r="A8" s="15"/>
      <c r="B8" s="15" t="s">
        <v>68</v>
      </c>
      <c r="C8" s="19">
        <f t="shared" ref="C8:H8" si="0">SUM(C10:C22)</f>
        <v>9583247</v>
      </c>
      <c r="D8" s="19">
        <f t="shared" si="0"/>
        <v>5000000</v>
      </c>
      <c r="E8" s="19">
        <f t="shared" si="0"/>
        <v>4583247</v>
      </c>
      <c r="F8" s="19">
        <f t="shared" si="0"/>
        <v>6642556</v>
      </c>
      <c r="G8" s="19">
        <f t="shared" si="0"/>
        <v>3625644</v>
      </c>
      <c r="H8" s="19">
        <f t="shared" si="0"/>
        <v>3016912</v>
      </c>
      <c r="I8" s="30">
        <f>F8/C8*100</f>
        <v>69.314252257089905</v>
      </c>
      <c r="J8" s="30">
        <f>G8/D8*100</f>
        <v>72.512879999999996</v>
      </c>
      <c r="K8" s="30">
        <f>H8/E8*100</f>
        <v>65.824774444842276</v>
      </c>
    </row>
    <row r="9" spans="1:11" ht="20.25" customHeight="1" x14ac:dyDescent="0.25">
      <c r="A9" s="16"/>
      <c r="B9" s="17" t="s">
        <v>69</v>
      </c>
      <c r="C9" s="18">
        <f>D9+E9</f>
        <v>0</v>
      </c>
      <c r="D9" s="18"/>
      <c r="E9" s="18"/>
      <c r="F9" s="18"/>
      <c r="G9" s="18"/>
      <c r="H9" s="18"/>
      <c r="I9" s="30"/>
      <c r="J9" s="30"/>
      <c r="K9" s="30"/>
    </row>
    <row r="10" spans="1:11" ht="33.75" customHeight="1" x14ac:dyDescent="0.25">
      <c r="A10" s="16">
        <v>1</v>
      </c>
      <c r="B10" s="17" t="s">
        <v>130</v>
      </c>
      <c r="C10" s="18">
        <f t="shared" ref="C10:C22" si="1">D10+E10</f>
        <v>233531</v>
      </c>
      <c r="D10" s="18"/>
      <c r="E10" s="18">
        <v>233531</v>
      </c>
      <c r="F10" s="18">
        <f>G10+H10</f>
        <v>119693</v>
      </c>
      <c r="G10" s="18"/>
      <c r="H10" s="18">
        <v>119693</v>
      </c>
      <c r="I10" s="31">
        <f t="shared" ref="I10:I22" si="2">F10/C10*100</f>
        <v>51.253580895041772</v>
      </c>
      <c r="J10" s="31"/>
      <c r="K10" s="31">
        <f t="shared" ref="K10:K22" si="3">H10/E10*100</f>
        <v>51.253580895041772</v>
      </c>
    </row>
    <row r="11" spans="1:11" ht="20.25" customHeight="1" x14ac:dyDescent="0.25">
      <c r="A11" s="16">
        <v>2</v>
      </c>
      <c r="B11" s="17" t="s">
        <v>70</v>
      </c>
      <c r="C11" s="18">
        <f t="shared" si="1"/>
        <v>15000</v>
      </c>
      <c r="D11" s="18"/>
      <c r="E11" s="18">
        <v>15000</v>
      </c>
      <c r="F11" s="18">
        <f t="shared" ref="F11:F22" si="4">G11+H11</f>
        <v>0</v>
      </c>
      <c r="G11" s="18"/>
      <c r="H11" s="18"/>
      <c r="I11" s="31"/>
      <c r="J11" s="31"/>
      <c r="K11" s="31"/>
    </row>
    <row r="12" spans="1:11" ht="31.5" x14ac:dyDescent="0.25">
      <c r="A12" s="16">
        <v>3</v>
      </c>
      <c r="B12" s="17" t="s">
        <v>71</v>
      </c>
      <c r="C12" s="18">
        <f t="shared" si="1"/>
        <v>0</v>
      </c>
      <c r="D12" s="18"/>
      <c r="E12" s="18"/>
      <c r="F12" s="18">
        <f t="shared" si="4"/>
        <v>0</v>
      </c>
      <c r="G12" s="18"/>
      <c r="H12" s="18"/>
      <c r="I12" s="31"/>
      <c r="J12" s="31"/>
      <c r="K12" s="31"/>
    </row>
    <row r="13" spans="1:11" ht="20.25" customHeight="1" x14ac:dyDescent="0.25">
      <c r="A13" s="16">
        <v>4</v>
      </c>
      <c r="B13" s="17" t="s">
        <v>72</v>
      </c>
      <c r="C13" s="18">
        <f t="shared" si="1"/>
        <v>0</v>
      </c>
      <c r="D13" s="18"/>
      <c r="E13" s="18"/>
      <c r="F13" s="18">
        <f t="shared" si="4"/>
        <v>0</v>
      </c>
      <c r="G13" s="18"/>
      <c r="H13" s="18"/>
      <c r="I13" s="31"/>
      <c r="J13" s="31"/>
      <c r="K13" s="31"/>
    </row>
    <row r="14" spans="1:11" ht="20.25" customHeight="1" x14ac:dyDescent="0.25">
      <c r="A14" s="16">
        <v>5</v>
      </c>
      <c r="B14" s="17" t="s">
        <v>73</v>
      </c>
      <c r="C14" s="18">
        <f t="shared" si="1"/>
        <v>30000</v>
      </c>
      <c r="D14" s="18"/>
      <c r="E14" s="18">
        <v>30000</v>
      </c>
      <c r="F14" s="18">
        <f t="shared" si="4"/>
        <v>11000</v>
      </c>
      <c r="G14" s="18"/>
      <c r="H14" s="18">
        <v>11000</v>
      </c>
      <c r="I14" s="31">
        <f t="shared" si="2"/>
        <v>36.666666666666664</v>
      </c>
      <c r="J14" s="31"/>
      <c r="K14" s="31">
        <f t="shared" si="3"/>
        <v>36.666666666666664</v>
      </c>
    </row>
    <row r="15" spans="1:11" ht="20.25" customHeight="1" x14ac:dyDescent="0.25">
      <c r="A15" s="16">
        <v>6</v>
      </c>
      <c r="B15" s="17" t="s">
        <v>74</v>
      </c>
      <c r="C15" s="18">
        <f t="shared" si="1"/>
        <v>0</v>
      </c>
      <c r="D15" s="18"/>
      <c r="E15" s="18"/>
      <c r="F15" s="18">
        <f t="shared" si="4"/>
        <v>0</v>
      </c>
      <c r="G15" s="18"/>
      <c r="H15" s="18"/>
      <c r="I15" s="31"/>
      <c r="J15" s="31"/>
      <c r="K15" s="31"/>
    </row>
    <row r="16" spans="1:11" ht="20.25" customHeight="1" x14ac:dyDescent="0.25">
      <c r="A16" s="16">
        <v>7</v>
      </c>
      <c r="B16" s="17" t="s">
        <v>75</v>
      </c>
      <c r="C16" s="18">
        <f t="shared" si="1"/>
        <v>35000</v>
      </c>
      <c r="D16" s="18"/>
      <c r="E16" s="18">
        <v>35000</v>
      </c>
      <c r="F16" s="18">
        <f t="shared" si="4"/>
        <v>12720</v>
      </c>
      <c r="G16" s="18"/>
      <c r="H16" s="18">
        <v>12720</v>
      </c>
      <c r="I16" s="31">
        <f t="shared" si="2"/>
        <v>36.342857142857142</v>
      </c>
      <c r="J16" s="31"/>
      <c r="K16" s="31">
        <f t="shared" si="3"/>
        <v>36.342857142857142</v>
      </c>
    </row>
    <row r="17" spans="1:11" ht="20.25" customHeight="1" x14ac:dyDescent="0.25">
      <c r="A17" s="16">
        <v>8</v>
      </c>
      <c r="B17" s="17" t="s">
        <v>76</v>
      </c>
      <c r="C17" s="18">
        <f t="shared" si="1"/>
        <v>0</v>
      </c>
      <c r="D17" s="18"/>
      <c r="E17" s="18"/>
      <c r="F17" s="18">
        <f t="shared" si="4"/>
        <v>0</v>
      </c>
      <c r="G17" s="18"/>
      <c r="H17" s="18"/>
      <c r="I17" s="31"/>
      <c r="J17" s="31"/>
      <c r="K17" s="31"/>
    </row>
    <row r="18" spans="1:11" ht="20.25" customHeight="1" x14ac:dyDescent="0.25">
      <c r="A18" s="16">
        <v>9</v>
      </c>
      <c r="B18" s="17" t="s">
        <v>77</v>
      </c>
      <c r="C18" s="18">
        <f t="shared" si="1"/>
        <v>5109000</v>
      </c>
      <c r="D18" s="18">
        <v>5000000</v>
      </c>
      <c r="E18" s="18">
        <v>109000</v>
      </c>
      <c r="F18" s="18">
        <f t="shared" si="4"/>
        <v>3874551</v>
      </c>
      <c r="G18" s="18">
        <v>3396682</v>
      </c>
      <c r="H18" s="18">
        <v>477869</v>
      </c>
      <c r="I18" s="31">
        <f t="shared" si="2"/>
        <v>75.837756899588953</v>
      </c>
      <c r="J18" s="31">
        <f t="shared" ref="J14:J18" si="5">G18/D18*100</f>
        <v>67.933639999999997</v>
      </c>
      <c r="K18" s="31">
        <f t="shared" si="3"/>
        <v>438.41192660550456</v>
      </c>
    </row>
    <row r="19" spans="1:11" ht="31.5" x14ac:dyDescent="0.25">
      <c r="A19" s="16">
        <v>10</v>
      </c>
      <c r="B19" s="17" t="s">
        <v>78</v>
      </c>
      <c r="C19" s="18">
        <f t="shared" si="1"/>
        <v>3921060</v>
      </c>
      <c r="D19" s="18"/>
      <c r="E19" s="18">
        <v>3921060</v>
      </c>
      <c r="F19" s="18">
        <f t="shared" si="4"/>
        <v>2548268</v>
      </c>
      <c r="G19" s="18">
        <v>228962</v>
      </c>
      <c r="H19" s="18">
        <v>2319306</v>
      </c>
      <c r="I19" s="31">
        <f t="shared" si="2"/>
        <v>64.989263107425032</v>
      </c>
      <c r="J19" s="31"/>
      <c r="K19" s="31">
        <f t="shared" si="3"/>
        <v>59.149974751725296</v>
      </c>
    </row>
    <row r="20" spans="1:11" ht="20.25" customHeight="1" x14ac:dyDescent="0.25">
      <c r="A20" s="16">
        <v>11</v>
      </c>
      <c r="B20" s="17" t="s">
        <v>79</v>
      </c>
      <c r="C20" s="18">
        <f t="shared" si="1"/>
        <v>105000</v>
      </c>
      <c r="D20" s="18"/>
      <c r="E20" s="18">
        <v>105000</v>
      </c>
      <c r="F20" s="18">
        <f t="shared" si="4"/>
        <v>52966</v>
      </c>
      <c r="G20" s="18"/>
      <c r="H20" s="18">
        <v>52966</v>
      </c>
      <c r="I20" s="31">
        <f t="shared" si="2"/>
        <v>50.443809523809527</v>
      </c>
      <c r="J20" s="31"/>
      <c r="K20" s="31">
        <f t="shared" si="3"/>
        <v>50.443809523809527</v>
      </c>
    </row>
    <row r="21" spans="1:11" ht="20.25" customHeight="1" x14ac:dyDescent="0.25">
      <c r="A21" s="16">
        <v>12</v>
      </c>
      <c r="B21" s="17" t="s">
        <v>80</v>
      </c>
      <c r="C21" s="18">
        <f t="shared" si="1"/>
        <v>50000</v>
      </c>
      <c r="D21" s="18"/>
      <c r="E21" s="18">
        <v>50000</v>
      </c>
      <c r="F21" s="18">
        <f t="shared" si="4"/>
        <v>20858</v>
      </c>
      <c r="G21" s="18"/>
      <c r="H21" s="18">
        <v>20858</v>
      </c>
      <c r="I21" s="31">
        <f t="shared" si="2"/>
        <v>41.715999999999994</v>
      </c>
      <c r="J21" s="31"/>
      <c r="K21" s="31">
        <f t="shared" si="3"/>
        <v>41.715999999999994</v>
      </c>
    </row>
    <row r="22" spans="1:11" ht="20.25" customHeight="1" x14ac:dyDescent="0.25">
      <c r="A22" s="16">
        <v>13</v>
      </c>
      <c r="B22" s="17" t="s">
        <v>81</v>
      </c>
      <c r="C22" s="18">
        <f t="shared" si="1"/>
        <v>84656</v>
      </c>
      <c r="D22" s="18"/>
      <c r="E22" s="18">
        <v>84656</v>
      </c>
      <c r="F22" s="18">
        <f t="shared" si="4"/>
        <v>2500</v>
      </c>
      <c r="G22" s="18"/>
      <c r="H22" s="18">
        <v>2500</v>
      </c>
      <c r="I22" s="31">
        <f t="shared" si="2"/>
        <v>2.9531279531279533</v>
      </c>
      <c r="J22" s="31"/>
      <c r="K22" s="31">
        <f t="shared" si="3"/>
        <v>2.9531279531279533</v>
      </c>
    </row>
    <row r="23" spans="1:11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5">
      <c r="A24" s="29"/>
    </row>
  </sheetData>
  <mergeCells count="10">
    <mergeCell ref="I1:K1"/>
    <mergeCell ref="A1:C1"/>
    <mergeCell ref="A2:C2"/>
    <mergeCell ref="F5:H5"/>
    <mergeCell ref="I5:K5"/>
    <mergeCell ref="A3:K3"/>
    <mergeCell ref="A4:K4"/>
    <mergeCell ref="A5:A6"/>
    <mergeCell ref="B5:B6"/>
    <mergeCell ref="C5:E5"/>
  </mergeCells>
  <pageMargins left="0.47" right="0.2" top="0.75" bottom="0.42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7" workbookViewId="0">
      <selection activeCell="E7" sqref="E7"/>
    </sheetView>
  </sheetViews>
  <sheetFormatPr defaultColWidth="9.125" defaultRowHeight="15" x14ac:dyDescent="0.2"/>
  <cols>
    <col min="1" max="1" width="44.625" style="38" customWidth="1"/>
    <col min="2" max="2" width="19" style="38" customWidth="1"/>
    <col min="3" max="3" width="42.625" style="38" customWidth="1"/>
    <col min="4" max="4" width="18.75" style="38" customWidth="1"/>
    <col min="5" max="16384" width="9.125" style="38"/>
  </cols>
  <sheetData>
    <row r="1" spans="1:4" ht="15.75" x14ac:dyDescent="0.25">
      <c r="A1" s="35" t="s">
        <v>22</v>
      </c>
      <c r="B1" s="37"/>
      <c r="C1" s="114" t="s">
        <v>100</v>
      </c>
      <c r="D1" s="114"/>
    </row>
    <row r="2" spans="1:4" ht="15.75" x14ac:dyDescent="0.25">
      <c r="A2" s="35" t="s">
        <v>126</v>
      </c>
      <c r="B2" s="37"/>
      <c r="C2" s="37"/>
      <c r="D2" s="37"/>
    </row>
    <row r="3" spans="1:4" ht="15.75" x14ac:dyDescent="0.25">
      <c r="A3" s="116" t="s">
        <v>139</v>
      </c>
      <c r="B3" s="116"/>
      <c r="C3" s="116"/>
      <c r="D3" s="116"/>
    </row>
    <row r="4" spans="1:4" ht="29.25" customHeight="1" x14ac:dyDescent="0.2">
      <c r="A4" s="115" t="s">
        <v>101</v>
      </c>
      <c r="B4" s="115"/>
      <c r="C4" s="115"/>
      <c r="D4" s="115"/>
    </row>
    <row r="5" spans="1:4" s="45" customFormat="1" ht="33.75" customHeight="1" x14ac:dyDescent="0.2">
      <c r="A5" s="39" t="s">
        <v>98</v>
      </c>
      <c r="B5" s="40" t="s">
        <v>97</v>
      </c>
      <c r="C5" s="39" t="s">
        <v>99</v>
      </c>
      <c r="D5" s="40" t="s">
        <v>97</v>
      </c>
    </row>
    <row r="6" spans="1:4" s="45" customFormat="1" ht="33.75" customHeight="1" x14ac:dyDescent="0.2">
      <c r="A6" s="41" t="s">
        <v>83</v>
      </c>
      <c r="B6" s="49">
        <f>B7+B8+B9+B14+B12</f>
        <v>16632355</v>
      </c>
      <c r="C6" s="41" t="s">
        <v>84</v>
      </c>
      <c r="D6" s="49">
        <f>D7+D8+D9</f>
        <v>12993521</v>
      </c>
    </row>
    <row r="7" spans="1:4" s="45" customFormat="1" ht="33.75" customHeight="1" x14ac:dyDescent="0.2">
      <c r="A7" s="42" t="s">
        <v>102</v>
      </c>
      <c r="B7" s="50">
        <v>133672</v>
      </c>
      <c r="C7" s="42" t="s">
        <v>93</v>
      </c>
      <c r="D7" s="50">
        <v>5443065</v>
      </c>
    </row>
    <row r="8" spans="1:4" s="45" customFormat="1" ht="33.75" customHeight="1" x14ac:dyDescent="0.2">
      <c r="A8" s="42" t="s">
        <v>87</v>
      </c>
      <c r="B8" s="50">
        <v>6167285</v>
      </c>
      <c r="C8" s="44" t="s">
        <v>94</v>
      </c>
      <c r="D8" s="50">
        <v>6779012</v>
      </c>
    </row>
    <row r="9" spans="1:4" s="45" customFormat="1" ht="33.75" customHeight="1" x14ac:dyDescent="0.2">
      <c r="A9" s="42" t="s">
        <v>92</v>
      </c>
      <c r="B9" s="50">
        <f>B10+B11</f>
        <v>9882415</v>
      </c>
      <c r="C9" s="42" t="s">
        <v>95</v>
      </c>
      <c r="D9" s="43">
        <v>771444</v>
      </c>
    </row>
    <row r="10" spans="1:4" s="45" customFormat="1" ht="33.75" customHeight="1" x14ac:dyDescent="0.2">
      <c r="A10" s="44" t="s">
        <v>85</v>
      </c>
      <c r="B10" s="50">
        <v>4571000</v>
      </c>
      <c r="D10" s="43"/>
    </row>
    <row r="11" spans="1:4" s="45" customFormat="1" ht="33.75" customHeight="1" x14ac:dyDescent="0.2">
      <c r="A11" s="44" t="s">
        <v>86</v>
      </c>
      <c r="B11" s="50">
        <v>5311415</v>
      </c>
      <c r="C11" s="42"/>
      <c r="D11" s="43"/>
    </row>
    <row r="12" spans="1:4" s="45" customFormat="1" ht="33.75" customHeight="1" x14ac:dyDescent="0.2">
      <c r="A12" s="42" t="s">
        <v>88</v>
      </c>
      <c r="B12" s="43">
        <v>72969</v>
      </c>
      <c r="C12" s="44" t="s">
        <v>96</v>
      </c>
      <c r="D12" s="43"/>
    </row>
    <row r="13" spans="1:4" s="45" customFormat="1" ht="33.75" customHeight="1" x14ac:dyDescent="0.2">
      <c r="A13" s="42" t="s">
        <v>89</v>
      </c>
      <c r="B13" s="43"/>
      <c r="C13" s="42"/>
      <c r="D13" s="43"/>
    </row>
    <row r="14" spans="1:4" s="45" customFormat="1" ht="33.75" customHeight="1" x14ac:dyDescent="0.2">
      <c r="A14" s="42" t="s">
        <v>90</v>
      </c>
      <c r="B14" s="43">
        <v>376014</v>
      </c>
      <c r="C14" s="42"/>
      <c r="D14" s="43"/>
    </row>
    <row r="15" spans="1:4" s="45" customFormat="1" ht="33.75" customHeight="1" x14ac:dyDescent="0.2">
      <c r="A15" s="46" t="s">
        <v>91</v>
      </c>
      <c r="B15" s="51">
        <f>B6-D6</f>
        <v>3638834</v>
      </c>
      <c r="C15" s="48"/>
      <c r="D15" s="47"/>
    </row>
    <row r="16" spans="1:4" x14ac:dyDescent="0.2">
      <c r="A16" s="37"/>
      <c r="B16" s="37"/>
      <c r="C16" s="37"/>
      <c r="D16" s="37"/>
    </row>
    <row r="17" spans="1:4" ht="15.75" x14ac:dyDescent="0.25">
      <c r="A17" s="33"/>
      <c r="B17" s="34"/>
      <c r="C17" s="33"/>
      <c r="D17" s="36"/>
    </row>
  </sheetData>
  <mergeCells count="3">
    <mergeCell ref="C1:D1"/>
    <mergeCell ref="A4:D4"/>
    <mergeCell ref="A3:D3"/>
  </mergeCells>
  <pageMargins left="0.7" right="0.2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4" sqref="A4:H4"/>
    </sheetView>
  </sheetViews>
  <sheetFormatPr defaultColWidth="6.125" defaultRowHeight="15.75" x14ac:dyDescent="0.25"/>
  <cols>
    <col min="1" max="1" width="5" style="2" customWidth="1"/>
    <col min="2" max="2" width="44.5" style="2" customWidth="1"/>
    <col min="3" max="3" width="11.375" style="2" customWidth="1"/>
    <col min="4" max="6" width="13.875" style="2" customWidth="1"/>
    <col min="7" max="7" width="10.25" style="52" customWidth="1"/>
    <col min="8" max="8" width="12" style="52" customWidth="1"/>
    <col min="9" max="16384" width="6.125" style="2"/>
  </cols>
  <sheetData>
    <row r="1" spans="1:8" x14ac:dyDescent="0.25">
      <c r="A1" s="107" t="s">
        <v>22</v>
      </c>
      <c r="B1" s="107"/>
      <c r="F1" s="111" t="s">
        <v>103</v>
      </c>
      <c r="G1" s="111"/>
      <c r="H1" s="111"/>
    </row>
    <row r="2" spans="1:8" x14ac:dyDescent="0.25">
      <c r="A2" s="108" t="s">
        <v>126</v>
      </c>
      <c r="B2" s="108"/>
    </row>
    <row r="3" spans="1:8" x14ac:dyDescent="0.25">
      <c r="A3" s="117" t="s">
        <v>142</v>
      </c>
      <c r="B3" s="117"/>
      <c r="C3" s="117"/>
      <c r="D3" s="117"/>
      <c r="E3" s="117"/>
      <c r="F3" s="117"/>
      <c r="G3" s="117"/>
      <c r="H3" s="117"/>
    </row>
    <row r="4" spans="1:8" x14ac:dyDescent="0.25">
      <c r="A4" s="118" t="s">
        <v>101</v>
      </c>
      <c r="B4" s="118"/>
      <c r="C4" s="118"/>
      <c r="D4" s="118"/>
      <c r="E4" s="118"/>
      <c r="F4" s="118"/>
      <c r="G4" s="118"/>
      <c r="H4" s="118"/>
    </row>
    <row r="5" spans="1:8" x14ac:dyDescent="0.25">
      <c r="A5" s="110" t="s">
        <v>1</v>
      </c>
      <c r="B5" s="110"/>
      <c r="C5" s="110"/>
      <c r="D5" s="110"/>
      <c r="E5" s="110"/>
      <c r="F5" s="110"/>
      <c r="G5" s="110"/>
      <c r="H5" s="110"/>
    </row>
    <row r="6" spans="1:8" x14ac:dyDescent="0.25">
      <c r="A6" s="112" t="s">
        <v>2</v>
      </c>
      <c r="B6" s="112" t="s">
        <v>3</v>
      </c>
      <c r="C6" s="112" t="s">
        <v>104</v>
      </c>
      <c r="D6" s="112"/>
      <c r="E6" s="112" t="s">
        <v>105</v>
      </c>
      <c r="F6" s="112"/>
      <c r="G6" s="112" t="s">
        <v>24</v>
      </c>
      <c r="H6" s="112"/>
    </row>
    <row r="7" spans="1:8" x14ac:dyDescent="0.25">
      <c r="A7" s="112"/>
      <c r="B7" s="112"/>
      <c r="C7" s="15" t="s">
        <v>25</v>
      </c>
      <c r="D7" s="15" t="s">
        <v>26</v>
      </c>
      <c r="E7" s="15" t="s">
        <v>25</v>
      </c>
      <c r="F7" s="15" t="s">
        <v>26</v>
      </c>
      <c r="G7" s="15" t="s">
        <v>25</v>
      </c>
      <c r="H7" s="15" t="s">
        <v>26</v>
      </c>
    </row>
    <row r="8" spans="1:8" x14ac:dyDescent="0.25">
      <c r="A8" s="16" t="s">
        <v>6</v>
      </c>
      <c r="B8" s="16" t="s">
        <v>7</v>
      </c>
      <c r="C8" s="16">
        <v>1</v>
      </c>
      <c r="D8" s="16">
        <v>2</v>
      </c>
      <c r="E8" s="16">
        <v>3</v>
      </c>
      <c r="F8" s="16">
        <v>4</v>
      </c>
      <c r="G8" s="16" t="s">
        <v>27</v>
      </c>
      <c r="H8" s="16" t="s">
        <v>28</v>
      </c>
    </row>
    <row r="9" spans="1:8" s="11" customFormat="1" x14ac:dyDescent="0.25">
      <c r="A9" s="15"/>
      <c r="B9" s="15" t="s">
        <v>29</v>
      </c>
      <c r="C9" s="19">
        <f>C10+C19+C36+C37</f>
        <v>13274544</v>
      </c>
      <c r="D9" s="19">
        <f>D10+D19+D36+D37</f>
        <v>12211044</v>
      </c>
      <c r="E9" s="19">
        <f>E10+E19+E36+E37+E35</f>
        <v>22776241</v>
      </c>
      <c r="F9" s="19">
        <f>F10+F19+F36+F37+F35</f>
        <v>16632355</v>
      </c>
      <c r="G9" s="30">
        <f>E9/C9*100</f>
        <v>171.57833067561492</v>
      </c>
      <c r="H9" s="30">
        <f>F9/D9*100</f>
        <v>136.20747742781043</v>
      </c>
    </row>
    <row r="10" spans="1:8" s="11" customFormat="1" x14ac:dyDescent="0.25">
      <c r="A10" s="15" t="s">
        <v>9</v>
      </c>
      <c r="B10" s="53" t="s">
        <v>30</v>
      </c>
      <c r="C10" s="19">
        <f>SUM(C11:C18)</f>
        <v>61000</v>
      </c>
      <c r="D10" s="19">
        <f>SUM(D11:D18)</f>
        <v>61000</v>
      </c>
      <c r="E10" s="19">
        <f t="shared" ref="E10:F10" si="0">SUM(E11:E18)</f>
        <v>133672</v>
      </c>
      <c r="F10" s="19">
        <f t="shared" si="0"/>
        <v>133672</v>
      </c>
      <c r="G10" s="30">
        <f t="shared" ref="G10:G39" si="1">E10/C10*100</f>
        <v>219.13442622950819</v>
      </c>
      <c r="H10" s="30">
        <f t="shared" ref="H10:H39" si="2">F10/D10*100</f>
        <v>219.13442622950819</v>
      </c>
    </row>
    <row r="11" spans="1:8" s="79" customFormat="1" x14ac:dyDescent="0.25">
      <c r="A11" s="75"/>
      <c r="B11" s="80" t="s">
        <v>31</v>
      </c>
      <c r="C11" s="77">
        <v>10000</v>
      </c>
      <c r="D11" s="77">
        <v>10000</v>
      </c>
      <c r="E11" s="77">
        <v>25729</v>
      </c>
      <c r="F11" s="77">
        <v>25729</v>
      </c>
      <c r="G11" s="78">
        <f t="shared" si="1"/>
        <v>257.29000000000002</v>
      </c>
      <c r="H11" s="78">
        <f t="shared" si="2"/>
        <v>257.29000000000002</v>
      </c>
    </row>
    <row r="12" spans="1:8" s="79" customFormat="1" x14ac:dyDescent="0.25">
      <c r="A12" s="75"/>
      <c r="B12" s="80" t="s">
        <v>32</v>
      </c>
      <c r="C12" s="77"/>
      <c r="D12" s="77"/>
      <c r="E12" s="77"/>
      <c r="F12" s="77"/>
      <c r="G12" s="78"/>
      <c r="H12" s="78"/>
    </row>
    <row r="13" spans="1:8" s="79" customFormat="1" x14ac:dyDescent="0.25">
      <c r="A13" s="75"/>
      <c r="B13" s="80" t="s">
        <v>33</v>
      </c>
      <c r="C13" s="77"/>
      <c r="D13" s="77"/>
      <c r="E13" s="77"/>
      <c r="F13" s="77"/>
      <c r="G13" s="78"/>
      <c r="H13" s="78"/>
    </row>
    <row r="14" spans="1:8" s="79" customFormat="1" x14ac:dyDescent="0.25">
      <c r="A14" s="75"/>
      <c r="B14" s="80" t="s">
        <v>34</v>
      </c>
      <c r="C14" s="77">
        <v>6000</v>
      </c>
      <c r="D14" s="77">
        <v>6000</v>
      </c>
      <c r="E14" s="77">
        <v>15750</v>
      </c>
      <c r="F14" s="77">
        <v>15750</v>
      </c>
      <c r="G14" s="78">
        <f t="shared" si="1"/>
        <v>262.5</v>
      </c>
      <c r="H14" s="78">
        <f t="shared" si="2"/>
        <v>262.5</v>
      </c>
    </row>
    <row r="15" spans="1:8" s="79" customFormat="1" ht="31.5" x14ac:dyDescent="0.25">
      <c r="A15" s="75"/>
      <c r="B15" s="80" t="s">
        <v>35</v>
      </c>
      <c r="C15" s="77"/>
      <c r="D15" s="77"/>
      <c r="E15" s="77"/>
      <c r="F15" s="77"/>
      <c r="G15" s="78"/>
      <c r="H15" s="78"/>
    </row>
    <row r="16" spans="1:8" s="79" customFormat="1" x14ac:dyDescent="0.25">
      <c r="A16" s="75"/>
      <c r="B16" s="80" t="s">
        <v>36</v>
      </c>
      <c r="C16" s="77"/>
      <c r="D16" s="77"/>
      <c r="E16" s="77"/>
      <c r="F16" s="77"/>
      <c r="G16" s="78"/>
      <c r="H16" s="78"/>
    </row>
    <row r="17" spans="1:8" s="79" customFormat="1" x14ac:dyDescent="0.25">
      <c r="A17" s="75"/>
      <c r="B17" s="80" t="s">
        <v>37</v>
      </c>
      <c r="C17" s="77"/>
      <c r="D17" s="77"/>
      <c r="E17" s="77"/>
      <c r="F17" s="77"/>
      <c r="G17" s="78"/>
      <c r="H17" s="78"/>
    </row>
    <row r="18" spans="1:8" s="79" customFormat="1" x14ac:dyDescent="0.25">
      <c r="A18" s="75"/>
      <c r="B18" s="80" t="s">
        <v>38</v>
      </c>
      <c r="C18" s="77">
        <v>45000</v>
      </c>
      <c r="D18" s="77">
        <v>45000</v>
      </c>
      <c r="E18" s="77">
        <v>92193</v>
      </c>
      <c r="F18" s="77">
        <v>92193</v>
      </c>
      <c r="G18" s="78">
        <f t="shared" si="1"/>
        <v>204.87333333333333</v>
      </c>
      <c r="H18" s="78">
        <f t="shared" si="2"/>
        <v>204.87333333333333</v>
      </c>
    </row>
    <row r="19" spans="1:8" s="11" customFormat="1" x14ac:dyDescent="0.25">
      <c r="A19" s="15" t="s">
        <v>17</v>
      </c>
      <c r="B19" s="53" t="s">
        <v>39</v>
      </c>
      <c r="C19" s="19">
        <f>C20+C26</f>
        <v>2142000</v>
      </c>
      <c r="D19" s="19">
        <f>D20+D26</f>
        <v>1078500</v>
      </c>
      <c r="E19" s="19">
        <f>E20+E26</f>
        <v>12311171</v>
      </c>
      <c r="F19" s="19">
        <f>F20+F26</f>
        <v>6167285</v>
      </c>
      <c r="G19" s="30">
        <f t="shared" si="1"/>
        <v>574.75121381886083</v>
      </c>
      <c r="H19" s="30">
        <f t="shared" si="2"/>
        <v>571.83912841910058</v>
      </c>
    </row>
    <row r="20" spans="1:8" s="11" customFormat="1" x14ac:dyDescent="0.25">
      <c r="A20" s="64">
        <v>1</v>
      </c>
      <c r="B20" s="53" t="s">
        <v>40</v>
      </c>
      <c r="C20" s="19">
        <f>SUM(C21:C25)</f>
        <v>57000</v>
      </c>
      <c r="D20" s="19">
        <f>SUM(D21:D25)</f>
        <v>55000</v>
      </c>
      <c r="E20" s="19">
        <f t="shared" ref="E20:F20" si="3">SUM(E21:E25)</f>
        <v>266360</v>
      </c>
      <c r="F20" s="19">
        <f t="shared" si="3"/>
        <v>263280</v>
      </c>
      <c r="G20" s="30">
        <f t="shared" si="1"/>
        <v>467.29824561403507</v>
      </c>
      <c r="H20" s="30">
        <f t="shared" si="2"/>
        <v>478.69090909090903</v>
      </c>
    </row>
    <row r="21" spans="1:8" s="79" customFormat="1" x14ac:dyDescent="0.25">
      <c r="A21" s="75"/>
      <c r="B21" s="80" t="s">
        <v>41</v>
      </c>
      <c r="C21" s="77">
        <v>15000</v>
      </c>
      <c r="D21" s="77">
        <v>15000</v>
      </c>
      <c r="E21" s="77">
        <v>26836</v>
      </c>
      <c r="F21" s="77">
        <v>26836</v>
      </c>
      <c r="G21" s="78">
        <f t="shared" si="1"/>
        <v>178.90666666666667</v>
      </c>
      <c r="H21" s="78">
        <f t="shared" si="2"/>
        <v>178.90666666666667</v>
      </c>
    </row>
    <row r="22" spans="1:8" s="79" customFormat="1" x14ac:dyDescent="0.25">
      <c r="A22" s="75"/>
      <c r="B22" s="76" t="s">
        <v>125</v>
      </c>
      <c r="C22" s="77"/>
      <c r="D22" s="77"/>
      <c r="E22" s="77"/>
      <c r="F22" s="77"/>
      <c r="G22" s="78"/>
      <c r="H22" s="78"/>
    </row>
    <row r="23" spans="1:8" s="79" customFormat="1" x14ac:dyDescent="0.25">
      <c r="A23" s="75"/>
      <c r="B23" s="80" t="s">
        <v>43</v>
      </c>
      <c r="C23" s="77">
        <v>12000</v>
      </c>
      <c r="D23" s="77">
        <v>10000</v>
      </c>
      <c r="E23" s="77">
        <v>3800</v>
      </c>
      <c r="F23" s="77">
        <v>720</v>
      </c>
      <c r="G23" s="78">
        <f t="shared" si="1"/>
        <v>31.666666666666664</v>
      </c>
      <c r="H23" s="78">
        <f t="shared" si="2"/>
        <v>7.1999999999999993</v>
      </c>
    </row>
    <row r="24" spans="1:8" s="79" customFormat="1" x14ac:dyDescent="0.25">
      <c r="A24" s="75"/>
      <c r="B24" s="80" t="s">
        <v>44</v>
      </c>
      <c r="C24" s="77">
        <v>30000</v>
      </c>
      <c r="D24" s="77">
        <v>30000</v>
      </c>
      <c r="E24" s="77">
        <v>235724</v>
      </c>
      <c r="F24" s="77">
        <v>235724</v>
      </c>
      <c r="G24" s="78">
        <f t="shared" si="1"/>
        <v>785.74666666666667</v>
      </c>
      <c r="H24" s="78">
        <f t="shared" si="2"/>
        <v>785.74666666666667</v>
      </c>
    </row>
    <row r="25" spans="1:8" s="79" customFormat="1" x14ac:dyDescent="0.25">
      <c r="A25" s="75"/>
      <c r="B25" s="76" t="s">
        <v>106</v>
      </c>
      <c r="C25" s="77"/>
      <c r="D25" s="77"/>
      <c r="E25" s="77"/>
      <c r="F25" s="77"/>
      <c r="G25" s="78"/>
      <c r="H25" s="78"/>
    </row>
    <row r="26" spans="1:8" s="11" customFormat="1" x14ac:dyDescent="0.25">
      <c r="A26" s="64">
        <v>2</v>
      </c>
      <c r="B26" s="53" t="s">
        <v>45</v>
      </c>
      <c r="C26" s="19">
        <f>SUM(C27:C33)</f>
        <v>2085000</v>
      </c>
      <c r="D26" s="19">
        <f>SUM(D27:D33)</f>
        <v>1023500</v>
      </c>
      <c r="E26" s="19">
        <f>SUM(E27:E33)</f>
        <v>12044811</v>
      </c>
      <c r="F26" s="19">
        <f t="shared" ref="F26" si="4">SUM(F27:F33)</f>
        <v>5904005</v>
      </c>
      <c r="G26" s="30">
        <f t="shared" si="1"/>
        <v>577.68877697841731</v>
      </c>
      <c r="H26" s="30">
        <f t="shared" si="2"/>
        <v>576.8446507083537</v>
      </c>
    </row>
    <row r="27" spans="1:8" x14ac:dyDescent="0.25">
      <c r="A27" s="16"/>
      <c r="B27" s="26" t="s">
        <v>53</v>
      </c>
      <c r="C27" s="18">
        <v>2000000</v>
      </c>
      <c r="D27" s="18">
        <v>1000000</v>
      </c>
      <c r="E27" s="18">
        <v>11653453</v>
      </c>
      <c r="F27" s="18">
        <v>5826726</v>
      </c>
      <c r="G27" s="78">
        <f t="shared" si="1"/>
        <v>582.67265000000009</v>
      </c>
      <c r="H27" s="78">
        <f t="shared" si="2"/>
        <v>582.67259999999999</v>
      </c>
    </row>
    <row r="28" spans="1:8" x14ac:dyDescent="0.25">
      <c r="A28" s="16"/>
      <c r="B28" s="26" t="s">
        <v>54</v>
      </c>
      <c r="C28" s="18"/>
      <c r="D28" s="18"/>
      <c r="E28" s="18"/>
      <c r="F28" s="18"/>
      <c r="G28" s="78"/>
      <c r="H28" s="78"/>
    </row>
    <row r="29" spans="1:8" x14ac:dyDescent="0.25">
      <c r="A29" s="16"/>
      <c r="B29" s="26" t="s">
        <v>140</v>
      </c>
      <c r="C29" s="18">
        <v>55000</v>
      </c>
      <c r="D29" s="18">
        <v>23500</v>
      </c>
      <c r="E29" s="18">
        <v>214835</v>
      </c>
      <c r="F29" s="18">
        <v>77011</v>
      </c>
      <c r="G29" s="78">
        <f t="shared" si="1"/>
        <v>390.60909090909092</v>
      </c>
      <c r="H29" s="78">
        <f t="shared" si="2"/>
        <v>327.70638297872341</v>
      </c>
    </row>
    <row r="30" spans="1:8" x14ac:dyDescent="0.25">
      <c r="A30" s="16"/>
      <c r="B30" s="26" t="s">
        <v>56</v>
      </c>
      <c r="C30" s="18">
        <v>30000</v>
      </c>
      <c r="D30" s="18"/>
      <c r="E30" s="18">
        <v>154367</v>
      </c>
      <c r="F30" s="18"/>
      <c r="G30" s="78">
        <f t="shared" si="1"/>
        <v>514.55666666666662</v>
      </c>
      <c r="H30" s="78"/>
    </row>
    <row r="31" spans="1:8" x14ac:dyDescent="0.25">
      <c r="A31" s="16"/>
      <c r="B31" s="26" t="s">
        <v>57</v>
      </c>
      <c r="C31" s="18"/>
      <c r="D31" s="18"/>
      <c r="E31" s="18"/>
      <c r="F31" s="18"/>
      <c r="G31" s="78"/>
      <c r="H31" s="78"/>
    </row>
    <row r="32" spans="1:8" x14ac:dyDescent="0.25">
      <c r="A32" s="16"/>
      <c r="B32" s="26" t="s">
        <v>58</v>
      </c>
      <c r="C32" s="18"/>
      <c r="D32" s="18"/>
      <c r="E32" s="18">
        <v>500</v>
      </c>
      <c r="F32" s="18">
        <v>220</v>
      </c>
      <c r="G32" s="78"/>
      <c r="H32" s="78"/>
    </row>
    <row r="33" spans="1:8" x14ac:dyDescent="0.25">
      <c r="A33" s="16"/>
      <c r="B33" s="26" t="s">
        <v>59</v>
      </c>
      <c r="C33" s="18"/>
      <c r="D33" s="18"/>
      <c r="E33" s="18">
        <f>20800+85+771</f>
        <v>21656</v>
      </c>
      <c r="F33" s="18">
        <v>48</v>
      </c>
      <c r="G33" s="78"/>
      <c r="H33" s="78"/>
    </row>
    <row r="34" spans="1:8" s="11" customFormat="1" x14ac:dyDescent="0.25">
      <c r="A34" s="15" t="s">
        <v>46</v>
      </c>
      <c r="B34" s="53" t="s">
        <v>47</v>
      </c>
      <c r="C34" s="19"/>
      <c r="D34" s="19"/>
      <c r="E34" s="19"/>
      <c r="F34" s="19"/>
      <c r="G34" s="30"/>
      <c r="H34" s="30"/>
    </row>
    <row r="35" spans="1:8" s="11" customFormat="1" x14ac:dyDescent="0.25">
      <c r="A35" s="15" t="s">
        <v>48</v>
      </c>
      <c r="B35" s="53" t="s">
        <v>16</v>
      </c>
      <c r="C35" s="19"/>
      <c r="D35" s="19"/>
      <c r="E35" s="19">
        <v>376014</v>
      </c>
      <c r="F35" s="19">
        <v>376014</v>
      </c>
      <c r="G35" s="30"/>
      <c r="H35" s="30"/>
    </row>
    <row r="36" spans="1:8" s="11" customFormat="1" x14ac:dyDescent="0.25">
      <c r="A36" s="15" t="s">
        <v>49</v>
      </c>
      <c r="B36" s="53" t="s">
        <v>50</v>
      </c>
      <c r="C36" s="19"/>
      <c r="D36" s="19"/>
      <c r="E36" s="19">
        <v>72969</v>
      </c>
      <c r="F36" s="19">
        <v>72969</v>
      </c>
      <c r="G36" s="30"/>
      <c r="H36" s="30"/>
    </row>
    <row r="37" spans="1:8" s="11" customFormat="1" x14ac:dyDescent="0.25">
      <c r="A37" s="15" t="s">
        <v>51</v>
      </c>
      <c r="B37" s="53" t="s">
        <v>52</v>
      </c>
      <c r="C37" s="19">
        <f>C38+C39</f>
        <v>11071544</v>
      </c>
      <c r="D37" s="19">
        <f t="shared" ref="D37:F37" si="5">D38+D39</f>
        <v>11071544</v>
      </c>
      <c r="E37" s="19">
        <f t="shared" si="5"/>
        <v>9882415</v>
      </c>
      <c r="F37" s="19">
        <f t="shared" si="5"/>
        <v>9882415</v>
      </c>
      <c r="G37" s="30">
        <f t="shared" si="1"/>
        <v>89.259591977415255</v>
      </c>
      <c r="H37" s="30">
        <f t="shared" si="2"/>
        <v>89.259591977415255</v>
      </c>
    </row>
    <row r="38" spans="1:8" s="79" customFormat="1" x14ac:dyDescent="0.25">
      <c r="A38" s="75"/>
      <c r="B38" s="76" t="s">
        <v>141</v>
      </c>
      <c r="C38" s="77">
        <v>4571544</v>
      </c>
      <c r="D38" s="77">
        <v>4571544</v>
      </c>
      <c r="E38" s="77">
        <v>4571000</v>
      </c>
      <c r="F38" s="77">
        <v>4571000</v>
      </c>
      <c r="G38" s="78">
        <f t="shared" si="1"/>
        <v>99.988100300467408</v>
      </c>
      <c r="H38" s="78">
        <f t="shared" si="2"/>
        <v>99.988100300467408</v>
      </c>
    </row>
    <row r="39" spans="1:8" x14ac:dyDescent="0.25">
      <c r="A39" s="16"/>
      <c r="B39" s="17" t="s">
        <v>15</v>
      </c>
      <c r="C39" s="18">
        <v>6500000</v>
      </c>
      <c r="D39" s="18">
        <v>6500000</v>
      </c>
      <c r="E39" s="18">
        <v>5311415</v>
      </c>
      <c r="F39" s="18">
        <f>E39</f>
        <v>5311415</v>
      </c>
      <c r="G39" s="78">
        <f t="shared" si="1"/>
        <v>81.714076923076931</v>
      </c>
      <c r="H39" s="78">
        <f t="shared" si="2"/>
        <v>81.714076923076931</v>
      </c>
    </row>
  </sheetData>
  <mergeCells count="11">
    <mergeCell ref="A5:H5"/>
    <mergeCell ref="A6:A7"/>
    <mergeCell ref="B6:B7"/>
    <mergeCell ref="C6:D6"/>
    <mergeCell ref="E6:F6"/>
    <mergeCell ref="G6:H6"/>
    <mergeCell ref="A1:B1"/>
    <mergeCell ref="F1:H1"/>
    <mergeCell ref="A2:B2"/>
    <mergeCell ref="A3:H3"/>
    <mergeCell ref="A4:H4"/>
  </mergeCells>
  <pageMargins left="0.5" right="0.31" top="0.57999999999999996" bottom="0.37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7" workbookViewId="0">
      <selection activeCell="C24" sqref="C24"/>
    </sheetView>
  </sheetViews>
  <sheetFormatPr defaultColWidth="9.125" defaultRowHeight="15.75" x14ac:dyDescent="0.25"/>
  <cols>
    <col min="1" max="1" width="4.75" style="2" customWidth="1"/>
    <col min="2" max="2" width="29.375" style="2" customWidth="1"/>
    <col min="3" max="3" width="9.875" style="2" customWidth="1"/>
    <col min="4" max="4" width="12.875" style="2" customWidth="1"/>
    <col min="5" max="5" width="11.25" style="2" customWidth="1"/>
    <col min="6" max="6" width="10.875" style="2" customWidth="1"/>
    <col min="7" max="7" width="11" style="2" customWidth="1"/>
    <col min="8" max="8" width="9.5" style="2" customWidth="1"/>
    <col min="9" max="16384" width="9.125" style="2"/>
  </cols>
  <sheetData>
    <row r="1" spans="1:11" x14ac:dyDescent="0.25">
      <c r="A1" s="107" t="s">
        <v>22</v>
      </c>
      <c r="B1" s="107"/>
      <c r="I1" s="105" t="s">
        <v>107</v>
      </c>
      <c r="J1" s="105"/>
      <c r="K1" s="105"/>
    </row>
    <row r="2" spans="1:11" x14ac:dyDescent="0.25">
      <c r="A2" s="108" t="s">
        <v>126</v>
      </c>
      <c r="B2" s="108"/>
    </row>
    <row r="3" spans="1:11" x14ac:dyDescent="0.25">
      <c r="A3" s="117" t="s">
        <v>144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x14ac:dyDescent="0.25">
      <c r="A4" s="118" t="s">
        <v>101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x14ac:dyDescent="0.25">
      <c r="A5" s="110" t="s">
        <v>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x14ac:dyDescent="0.25">
      <c r="A6" s="119" t="s">
        <v>2</v>
      </c>
      <c r="B6" s="119" t="s">
        <v>3</v>
      </c>
      <c r="C6" s="119" t="s">
        <v>108</v>
      </c>
      <c r="D6" s="119"/>
      <c r="E6" s="119"/>
      <c r="F6" s="119" t="s">
        <v>105</v>
      </c>
      <c r="G6" s="119"/>
      <c r="H6" s="119"/>
      <c r="I6" s="119" t="s">
        <v>109</v>
      </c>
      <c r="J6" s="119"/>
      <c r="K6" s="119"/>
    </row>
    <row r="7" spans="1:11" ht="38.25" x14ac:dyDescent="0.25">
      <c r="A7" s="119"/>
      <c r="B7" s="119"/>
      <c r="C7" s="54" t="s">
        <v>62</v>
      </c>
      <c r="D7" s="54" t="s">
        <v>110</v>
      </c>
      <c r="E7" s="54" t="s">
        <v>111</v>
      </c>
      <c r="F7" s="54" t="s">
        <v>62</v>
      </c>
      <c r="G7" s="54" t="s">
        <v>110</v>
      </c>
      <c r="H7" s="54" t="s">
        <v>111</v>
      </c>
      <c r="I7" s="54" t="s">
        <v>62</v>
      </c>
      <c r="J7" s="54" t="s">
        <v>110</v>
      </c>
      <c r="K7" s="54" t="s">
        <v>111</v>
      </c>
    </row>
    <row r="8" spans="1:11" x14ac:dyDescent="0.25">
      <c r="A8" s="7" t="s">
        <v>6</v>
      </c>
      <c r="B8" s="7" t="s">
        <v>7</v>
      </c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 t="s">
        <v>65</v>
      </c>
      <c r="J8" s="7" t="s">
        <v>66</v>
      </c>
      <c r="K8" s="7" t="s">
        <v>112</v>
      </c>
    </row>
    <row r="9" spans="1:11" s="11" customFormat="1" x14ac:dyDescent="0.25">
      <c r="A9" s="5"/>
      <c r="B9" s="5" t="s">
        <v>68</v>
      </c>
      <c r="C9" s="55">
        <f>D9+E9</f>
        <v>12211044</v>
      </c>
      <c r="D9" s="55">
        <f>SUM(D11:D24)</f>
        <v>6300000</v>
      </c>
      <c r="E9" s="55">
        <f>SUM(E11:E24)</f>
        <v>5911044</v>
      </c>
      <c r="F9" s="55">
        <f>G9+H9</f>
        <v>12993521</v>
      </c>
      <c r="G9" s="55">
        <f>SUM(G11:G24)</f>
        <v>6063015</v>
      </c>
      <c r="H9" s="55">
        <f>SUM(H11:H24)</f>
        <v>6930506</v>
      </c>
      <c r="I9" s="12">
        <f>F9/C9*100</f>
        <v>106.40794513556745</v>
      </c>
      <c r="J9" s="12">
        <f>G9/D9*100</f>
        <v>96.238333333333344</v>
      </c>
      <c r="K9" s="12">
        <f>H9/E9*100</f>
        <v>117.2467334027627</v>
      </c>
    </row>
    <row r="10" spans="1:11" x14ac:dyDescent="0.25">
      <c r="A10" s="7"/>
      <c r="B10" s="8" t="s">
        <v>69</v>
      </c>
      <c r="C10" s="56">
        <f t="shared" ref="C10:C24" si="0">D10+E10</f>
        <v>0</v>
      </c>
      <c r="D10" s="56"/>
      <c r="E10" s="56"/>
      <c r="F10" s="56">
        <f t="shared" ref="F10:F24" si="1">G10+H10</f>
        <v>0</v>
      </c>
      <c r="G10" s="56"/>
      <c r="H10" s="56"/>
      <c r="I10" s="81"/>
      <c r="J10" s="81"/>
      <c r="K10" s="81"/>
    </row>
    <row r="11" spans="1:11" x14ac:dyDescent="0.25">
      <c r="A11" s="7">
        <v>1</v>
      </c>
      <c r="B11" s="8" t="s">
        <v>114</v>
      </c>
      <c r="C11" s="56">
        <f t="shared" si="0"/>
        <v>306871</v>
      </c>
      <c r="D11" s="56"/>
      <c r="E11" s="56">
        <v>306871</v>
      </c>
      <c r="F11" s="56">
        <f t="shared" si="1"/>
        <v>359766</v>
      </c>
      <c r="G11" s="56"/>
      <c r="H11" s="56">
        <v>359766</v>
      </c>
      <c r="I11" s="81">
        <f t="shared" ref="I11:I23" si="2">F11/C11*100</f>
        <v>117.23688455409602</v>
      </c>
      <c r="J11" s="81"/>
      <c r="K11" s="81">
        <f t="shared" ref="K11:K23" si="3">H11/E11*100</f>
        <v>117.23688455409602</v>
      </c>
    </row>
    <row r="12" spans="1:11" x14ac:dyDescent="0.25">
      <c r="A12" s="7">
        <v>2</v>
      </c>
      <c r="B12" s="8" t="s">
        <v>70</v>
      </c>
      <c r="C12" s="56">
        <f t="shared" si="0"/>
        <v>3000000</v>
      </c>
      <c r="D12" s="56">
        <v>3000000</v>
      </c>
      <c r="E12" s="56"/>
      <c r="F12" s="56">
        <f t="shared" si="1"/>
        <v>42995</v>
      </c>
      <c r="G12" s="56">
        <v>42995</v>
      </c>
      <c r="H12" s="56"/>
      <c r="I12" s="81">
        <f t="shared" si="2"/>
        <v>1.4331666666666667</v>
      </c>
      <c r="J12" s="81">
        <f t="shared" ref="J12:J19" si="4">G12/D12*100</f>
        <v>1.4331666666666667</v>
      </c>
      <c r="K12" s="81"/>
    </row>
    <row r="13" spans="1:11" ht="31.5" x14ac:dyDescent="0.25">
      <c r="A13" s="7">
        <v>3</v>
      </c>
      <c r="B13" s="8" t="s">
        <v>71</v>
      </c>
      <c r="C13" s="56">
        <f t="shared" si="0"/>
        <v>0</v>
      </c>
      <c r="D13" s="56"/>
      <c r="E13" s="56"/>
      <c r="F13" s="56">
        <f t="shared" si="1"/>
        <v>0</v>
      </c>
      <c r="G13" s="56"/>
      <c r="H13" s="56"/>
      <c r="I13" s="81"/>
      <c r="J13" s="81"/>
      <c r="K13" s="81"/>
    </row>
    <row r="14" spans="1:11" x14ac:dyDescent="0.25">
      <c r="A14" s="7">
        <v>4</v>
      </c>
      <c r="B14" s="8" t="s">
        <v>72</v>
      </c>
      <c r="C14" s="56">
        <f t="shared" si="0"/>
        <v>0</v>
      </c>
      <c r="D14" s="56"/>
      <c r="E14" s="56"/>
      <c r="F14" s="56">
        <f t="shared" si="1"/>
        <v>0</v>
      </c>
      <c r="G14" s="56"/>
      <c r="H14" s="56"/>
      <c r="I14" s="81"/>
      <c r="J14" s="81"/>
      <c r="K14" s="81"/>
    </row>
    <row r="15" spans="1:11" x14ac:dyDescent="0.25">
      <c r="A15" s="7">
        <v>5</v>
      </c>
      <c r="B15" s="8" t="s">
        <v>73</v>
      </c>
      <c r="C15" s="56">
        <f t="shared" si="0"/>
        <v>355000</v>
      </c>
      <c r="D15" s="56">
        <v>300000</v>
      </c>
      <c r="E15" s="56">
        <v>55000</v>
      </c>
      <c r="F15" s="56">
        <f t="shared" si="1"/>
        <v>20250</v>
      </c>
      <c r="G15" s="56"/>
      <c r="H15" s="56">
        <v>20250</v>
      </c>
      <c r="I15" s="81">
        <f t="shared" si="2"/>
        <v>5.704225352112676</v>
      </c>
      <c r="J15" s="81"/>
      <c r="K15" s="81">
        <f t="shared" si="3"/>
        <v>36.818181818181813</v>
      </c>
    </row>
    <row r="16" spans="1:11" x14ac:dyDescent="0.25">
      <c r="A16" s="7">
        <v>6</v>
      </c>
      <c r="B16" s="8" t="s">
        <v>74</v>
      </c>
      <c r="C16" s="56">
        <f t="shared" si="0"/>
        <v>5000</v>
      </c>
      <c r="D16" s="56"/>
      <c r="E16" s="56">
        <v>5000</v>
      </c>
      <c r="F16" s="56">
        <f t="shared" si="1"/>
        <v>0</v>
      </c>
      <c r="G16" s="56"/>
      <c r="H16" s="56"/>
      <c r="I16" s="81"/>
      <c r="J16" s="81"/>
      <c r="K16" s="81"/>
    </row>
    <row r="17" spans="1:11" x14ac:dyDescent="0.25">
      <c r="A17" s="7">
        <v>7</v>
      </c>
      <c r="B17" s="8" t="s">
        <v>75</v>
      </c>
      <c r="C17" s="56">
        <f t="shared" si="0"/>
        <v>240000</v>
      </c>
      <c r="D17" s="56">
        <v>200000</v>
      </c>
      <c r="E17" s="56">
        <v>40000</v>
      </c>
      <c r="F17" s="56">
        <f t="shared" si="1"/>
        <v>31100</v>
      </c>
      <c r="G17" s="56"/>
      <c r="H17" s="56">
        <v>31100</v>
      </c>
      <c r="I17" s="81">
        <f t="shared" si="2"/>
        <v>12.958333333333332</v>
      </c>
      <c r="J17" s="81"/>
      <c r="K17" s="81">
        <f t="shared" si="3"/>
        <v>77.75</v>
      </c>
    </row>
    <row r="18" spans="1:11" x14ac:dyDescent="0.25">
      <c r="A18" s="7">
        <v>8</v>
      </c>
      <c r="B18" s="8" t="s">
        <v>76</v>
      </c>
      <c r="C18" s="56">
        <f t="shared" si="0"/>
        <v>0</v>
      </c>
      <c r="D18" s="56"/>
      <c r="E18" s="56"/>
      <c r="F18" s="56">
        <f t="shared" si="1"/>
        <v>0</v>
      </c>
      <c r="G18" s="56"/>
      <c r="H18" s="56"/>
      <c r="I18" s="81"/>
      <c r="J18" s="81"/>
      <c r="K18" s="81"/>
    </row>
    <row r="19" spans="1:11" x14ac:dyDescent="0.25">
      <c r="A19" s="7">
        <v>9</v>
      </c>
      <c r="B19" s="8" t="s">
        <v>77</v>
      </c>
      <c r="C19" s="56">
        <f t="shared" si="0"/>
        <v>3900000</v>
      </c>
      <c r="D19" s="56">
        <v>2800000</v>
      </c>
      <c r="E19" s="56">
        <v>1100000</v>
      </c>
      <c r="F19" s="56">
        <f t="shared" si="1"/>
        <v>4646102</v>
      </c>
      <c r="G19" s="56">
        <v>3738929</v>
      </c>
      <c r="H19" s="56">
        <v>907173</v>
      </c>
      <c r="I19" s="81">
        <f t="shared" si="2"/>
        <v>119.13082051282051</v>
      </c>
      <c r="J19" s="81">
        <f t="shared" si="4"/>
        <v>133.53317857142858</v>
      </c>
      <c r="K19" s="81">
        <f t="shared" si="3"/>
        <v>82.470272727272729</v>
      </c>
    </row>
    <row r="20" spans="1:11" ht="31.5" x14ac:dyDescent="0.25">
      <c r="A20" s="7">
        <v>10</v>
      </c>
      <c r="B20" s="8" t="s">
        <v>78</v>
      </c>
      <c r="C20" s="56">
        <f t="shared" si="0"/>
        <v>4100173</v>
      </c>
      <c r="D20" s="56"/>
      <c r="E20" s="56">
        <v>4100173</v>
      </c>
      <c r="F20" s="56">
        <f t="shared" si="1"/>
        <v>6847636</v>
      </c>
      <c r="G20" s="56">
        <v>1661141</v>
      </c>
      <c r="H20" s="56">
        <v>5186495</v>
      </c>
      <c r="I20" s="81">
        <f t="shared" si="2"/>
        <v>167.00846525256375</v>
      </c>
      <c r="J20" s="81"/>
      <c r="K20" s="81">
        <f t="shared" si="3"/>
        <v>126.49454059621388</v>
      </c>
    </row>
    <row r="21" spans="1:11" x14ac:dyDescent="0.25">
      <c r="A21" s="7">
        <v>11</v>
      </c>
      <c r="B21" s="8" t="s">
        <v>79</v>
      </c>
      <c r="C21" s="56">
        <f t="shared" si="0"/>
        <v>124000</v>
      </c>
      <c r="D21" s="56"/>
      <c r="E21" s="56">
        <v>124000</v>
      </c>
      <c r="F21" s="56">
        <f t="shared" si="1"/>
        <v>94448</v>
      </c>
      <c r="G21" s="56"/>
      <c r="H21" s="56">
        <v>94448</v>
      </c>
      <c r="I21" s="81">
        <f t="shared" si="2"/>
        <v>76.167741935483875</v>
      </c>
      <c r="J21" s="81"/>
      <c r="K21" s="81">
        <f t="shared" si="3"/>
        <v>76.167741935483875</v>
      </c>
    </row>
    <row r="22" spans="1:11" x14ac:dyDescent="0.25">
      <c r="A22" s="65">
        <v>12</v>
      </c>
      <c r="B22" s="8" t="s">
        <v>80</v>
      </c>
      <c r="C22" s="56">
        <f t="shared" si="0"/>
        <v>80000</v>
      </c>
      <c r="D22" s="56"/>
      <c r="E22" s="56">
        <v>80000</v>
      </c>
      <c r="F22" s="56">
        <f t="shared" si="1"/>
        <v>79780</v>
      </c>
      <c r="G22" s="56"/>
      <c r="H22" s="56">
        <v>79780</v>
      </c>
      <c r="I22" s="81">
        <f t="shared" si="2"/>
        <v>99.724999999999994</v>
      </c>
      <c r="J22" s="81"/>
      <c r="K22" s="81">
        <f t="shared" si="3"/>
        <v>99.724999999999994</v>
      </c>
    </row>
    <row r="23" spans="1:11" x14ac:dyDescent="0.25">
      <c r="A23" s="65">
        <v>13</v>
      </c>
      <c r="B23" s="8" t="s">
        <v>21</v>
      </c>
      <c r="C23" s="56">
        <f t="shared" si="0"/>
        <v>100000</v>
      </c>
      <c r="D23" s="56"/>
      <c r="E23" s="56">
        <v>100000</v>
      </c>
      <c r="F23" s="56">
        <f t="shared" si="1"/>
        <v>100000</v>
      </c>
      <c r="G23" s="56"/>
      <c r="H23" s="56">
        <v>100000</v>
      </c>
      <c r="I23" s="81">
        <f t="shared" si="2"/>
        <v>100</v>
      </c>
      <c r="J23" s="81"/>
      <c r="K23" s="81">
        <f t="shared" si="3"/>
        <v>100</v>
      </c>
    </row>
    <row r="24" spans="1:11" ht="31.5" x14ac:dyDescent="0.25">
      <c r="A24" s="65">
        <v>14</v>
      </c>
      <c r="B24" s="8" t="s">
        <v>113</v>
      </c>
      <c r="C24" s="56"/>
      <c r="D24" s="56"/>
      <c r="E24" s="56"/>
      <c r="F24" s="56">
        <f t="shared" si="1"/>
        <v>771444</v>
      </c>
      <c r="G24" s="56">
        <v>619950</v>
      </c>
      <c r="H24" s="56">
        <v>151494</v>
      </c>
      <c r="I24" s="81"/>
      <c r="J24" s="81"/>
      <c r="K24" s="81"/>
    </row>
  </sheetData>
  <mergeCells count="11">
    <mergeCell ref="A4:K4"/>
    <mergeCell ref="I1:K1"/>
    <mergeCell ref="A1:B1"/>
    <mergeCell ref="A2:B2"/>
    <mergeCell ref="A3:K3"/>
    <mergeCell ref="A5:K5"/>
    <mergeCell ref="A6:A7"/>
    <mergeCell ref="B6:B7"/>
    <mergeCell ref="C6:E6"/>
    <mergeCell ref="F6:H6"/>
    <mergeCell ref="I6:K6"/>
  </mergeCells>
  <pageMargins left="0.44" right="0.2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2" workbookViewId="0">
      <selection activeCell="C8" sqref="A8:XFD8"/>
    </sheetView>
  </sheetViews>
  <sheetFormatPr defaultColWidth="9.125" defaultRowHeight="15.75" x14ac:dyDescent="0.25"/>
  <cols>
    <col min="1" max="1" width="29.625" style="2" customWidth="1"/>
    <col min="2" max="2" width="11.375" style="2" customWidth="1"/>
    <col min="3" max="3" width="13.25" style="2" customWidth="1"/>
    <col min="4" max="4" width="11" style="2" customWidth="1"/>
    <col min="5" max="5" width="12.25" style="2" customWidth="1"/>
    <col min="6" max="6" width="14" style="2" customWidth="1"/>
    <col min="7" max="7" width="12.625" style="2" customWidth="1"/>
    <col min="8" max="8" width="14" style="2" customWidth="1"/>
    <col min="9" max="9" width="9.75" style="2" customWidth="1"/>
    <col min="10" max="16384" width="9.125" style="2"/>
  </cols>
  <sheetData>
    <row r="1" spans="1:9" x14ac:dyDescent="0.25">
      <c r="A1" s="107" t="s">
        <v>22</v>
      </c>
      <c r="B1" s="107"/>
      <c r="G1" s="105" t="s">
        <v>115</v>
      </c>
      <c r="H1" s="105"/>
      <c r="I1" s="105"/>
    </row>
    <row r="2" spans="1:9" x14ac:dyDescent="0.25">
      <c r="A2" s="108" t="s">
        <v>126</v>
      </c>
      <c r="B2" s="108"/>
    </row>
    <row r="3" spans="1:9" ht="18.75" x14ac:dyDescent="0.25">
      <c r="A3" s="117" t="s">
        <v>143</v>
      </c>
      <c r="B3" s="117"/>
      <c r="C3" s="117"/>
      <c r="D3" s="117"/>
      <c r="E3" s="117"/>
      <c r="F3" s="117"/>
      <c r="G3" s="117"/>
      <c r="H3" s="117"/>
      <c r="I3" s="117"/>
    </row>
    <row r="4" spans="1:9" x14ac:dyDescent="0.25">
      <c r="A4" s="118" t="s">
        <v>101</v>
      </c>
      <c r="B4" s="118"/>
      <c r="C4" s="118"/>
      <c r="D4" s="118"/>
      <c r="E4" s="118"/>
      <c r="F4" s="118"/>
      <c r="G4" s="118"/>
      <c r="H4" s="118"/>
      <c r="I4" s="118"/>
    </row>
    <row r="5" spans="1:9" x14ac:dyDescent="0.25">
      <c r="A5" s="110" t="s">
        <v>135</v>
      </c>
      <c r="B5" s="110"/>
      <c r="C5" s="110"/>
      <c r="D5" s="110"/>
      <c r="E5" s="110"/>
      <c r="F5" s="110"/>
      <c r="G5" s="110"/>
      <c r="H5" s="110"/>
      <c r="I5" s="110"/>
    </row>
    <row r="6" spans="1:9" x14ac:dyDescent="0.25">
      <c r="A6" s="120" t="s">
        <v>116</v>
      </c>
      <c r="B6" s="120" t="s">
        <v>117</v>
      </c>
      <c r="C6" s="120" t="s">
        <v>118</v>
      </c>
      <c r="D6" s="120"/>
      <c r="E6" s="120" t="s">
        <v>164</v>
      </c>
      <c r="F6" s="120" t="s">
        <v>165</v>
      </c>
      <c r="G6" s="120"/>
      <c r="H6" s="120"/>
      <c r="I6" s="120"/>
    </row>
    <row r="7" spans="1:9" x14ac:dyDescent="0.25">
      <c r="A7" s="120"/>
      <c r="B7" s="120"/>
      <c r="C7" s="120"/>
      <c r="D7" s="120"/>
      <c r="E7" s="120"/>
      <c r="F7" s="120" t="s">
        <v>119</v>
      </c>
      <c r="G7" s="120" t="s">
        <v>124</v>
      </c>
      <c r="H7" s="120" t="s">
        <v>120</v>
      </c>
      <c r="I7" s="120"/>
    </row>
    <row r="8" spans="1:9" ht="49.5" customHeight="1" x14ac:dyDescent="0.25">
      <c r="A8" s="120"/>
      <c r="B8" s="120"/>
      <c r="C8" s="60" t="s">
        <v>119</v>
      </c>
      <c r="D8" s="60" t="s">
        <v>121</v>
      </c>
      <c r="E8" s="120"/>
      <c r="F8" s="120"/>
      <c r="G8" s="120"/>
      <c r="H8" s="60" t="s">
        <v>122</v>
      </c>
      <c r="I8" s="60" t="s">
        <v>123</v>
      </c>
    </row>
    <row r="9" spans="1:9" x14ac:dyDescent="0.25">
      <c r="A9" s="57" t="s">
        <v>134</v>
      </c>
      <c r="B9" s="58"/>
      <c r="C9" s="94">
        <f>C10+C18</f>
        <v>19695333084</v>
      </c>
      <c r="D9" s="95"/>
      <c r="E9" s="94">
        <f t="shared" ref="E9:H9" si="0">E10+E18</f>
        <v>7330509000</v>
      </c>
      <c r="F9" s="95">
        <f t="shared" si="0"/>
        <v>5443065000</v>
      </c>
      <c r="G9" s="95">
        <f t="shared" si="0"/>
        <v>5443065000</v>
      </c>
      <c r="H9" s="95">
        <f t="shared" si="0"/>
        <v>5443065000</v>
      </c>
      <c r="I9" s="59"/>
    </row>
    <row r="10" spans="1:9" x14ac:dyDescent="0.25">
      <c r="A10" s="66" t="s">
        <v>131</v>
      </c>
      <c r="B10" s="67"/>
      <c r="C10" s="68">
        <f>SUM(C11:C17)</f>
        <v>12364824084</v>
      </c>
      <c r="D10" s="68"/>
      <c r="E10" s="68"/>
      <c r="F10" s="68">
        <f>SUM(F11:F17)</f>
        <v>1084550000</v>
      </c>
      <c r="G10" s="68">
        <f>SUM(G11:G17)</f>
        <v>1084550000</v>
      </c>
      <c r="H10" s="68">
        <f>SUM(H11:H17)</f>
        <v>1084550000</v>
      </c>
      <c r="I10" s="68"/>
    </row>
    <row r="11" spans="1:9" x14ac:dyDescent="0.25">
      <c r="A11" s="82" t="s">
        <v>146</v>
      </c>
      <c r="B11" s="83" t="s">
        <v>147</v>
      </c>
      <c r="C11" s="71">
        <v>4493892000</v>
      </c>
      <c r="D11" s="71"/>
      <c r="E11" s="71"/>
      <c r="F11" s="71">
        <f>G11</f>
        <v>354412000</v>
      </c>
      <c r="G11" s="71">
        <f>H11</f>
        <v>354412000</v>
      </c>
      <c r="H11" s="71">
        <v>354412000</v>
      </c>
      <c r="I11" s="71"/>
    </row>
    <row r="12" spans="1:9" x14ac:dyDescent="0.25">
      <c r="A12" s="84" t="s">
        <v>148</v>
      </c>
      <c r="B12" s="70" t="s">
        <v>149</v>
      </c>
      <c r="C12" s="71">
        <v>2870675800</v>
      </c>
      <c r="D12" s="72"/>
      <c r="E12" s="72"/>
      <c r="F12" s="72">
        <f>G12</f>
        <v>87720000</v>
      </c>
      <c r="G12" s="72">
        <f>H12</f>
        <v>87720000</v>
      </c>
      <c r="H12" s="72">
        <v>87720000</v>
      </c>
      <c r="I12" s="72"/>
    </row>
    <row r="13" spans="1:9" ht="25.5" x14ac:dyDescent="0.25">
      <c r="A13" s="85" t="s">
        <v>150</v>
      </c>
      <c r="B13" s="70" t="s">
        <v>147</v>
      </c>
      <c r="C13" s="71">
        <v>569144000</v>
      </c>
      <c r="D13" s="72"/>
      <c r="E13" s="72"/>
      <c r="F13" s="72">
        <f>H13</f>
        <v>38400000</v>
      </c>
      <c r="G13" s="72">
        <f>H13</f>
        <v>38400000</v>
      </c>
      <c r="H13" s="72">
        <v>38400000</v>
      </c>
      <c r="I13" s="72"/>
    </row>
    <row r="14" spans="1:9" ht="25.5" x14ac:dyDescent="0.25">
      <c r="A14" s="85" t="s">
        <v>151</v>
      </c>
      <c r="B14" s="70" t="s">
        <v>147</v>
      </c>
      <c r="C14" s="71">
        <v>933078000</v>
      </c>
      <c r="D14" s="72"/>
      <c r="E14" s="72"/>
      <c r="F14" s="72">
        <f>H14</f>
        <v>395524000</v>
      </c>
      <c r="G14" s="72">
        <f>H14</f>
        <v>395524000</v>
      </c>
      <c r="H14" s="72">
        <v>395524000</v>
      </c>
      <c r="I14" s="72"/>
    </row>
    <row r="15" spans="1:9" ht="25.5" x14ac:dyDescent="0.25">
      <c r="A15" s="85" t="s">
        <v>152</v>
      </c>
      <c r="B15" s="70" t="s">
        <v>153</v>
      </c>
      <c r="C15" s="71">
        <v>1458063000</v>
      </c>
      <c r="D15" s="72"/>
      <c r="E15" s="72"/>
      <c r="F15" s="72">
        <f>H15</f>
        <v>24199000</v>
      </c>
      <c r="G15" s="72">
        <f>H15</f>
        <v>24199000</v>
      </c>
      <c r="H15" s="72">
        <v>24199000</v>
      </c>
      <c r="I15" s="72"/>
    </row>
    <row r="16" spans="1:9" ht="25.5" x14ac:dyDescent="0.25">
      <c r="A16" s="85" t="s">
        <v>154</v>
      </c>
      <c r="B16" s="70" t="s">
        <v>153</v>
      </c>
      <c r="C16" s="86">
        <v>1191956284</v>
      </c>
      <c r="D16" s="72"/>
      <c r="E16" s="72"/>
      <c r="F16" s="72">
        <f>H16</f>
        <v>18796000</v>
      </c>
      <c r="G16" s="72">
        <f>H16</f>
        <v>18796000</v>
      </c>
      <c r="H16" s="72">
        <v>18796000</v>
      </c>
      <c r="I16" s="72"/>
    </row>
    <row r="17" spans="1:9" ht="25.5" x14ac:dyDescent="0.25">
      <c r="A17" s="85" t="s">
        <v>155</v>
      </c>
      <c r="B17" s="70" t="s">
        <v>147</v>
      </c>
      <c r="C17" s="71">
        <v>848015000</v>
      </c>
      <c r="D17" s="72"/>
      <c r="E17" s="72"/>
      <c r="F17" s="72">
        <f>H17</f>
        <v>165499000</v>
      </c>
      <c r="G17" s="72">
        <f>H17</f>
        <v>165499000</v>
      </c>
      <c r="H17" s="72">
        <v>165499000</v>
      </c>
      <c r="I17" s="72"/>
    </row>
    <row r="18" spans="1:9" x14ac:dyDescent="0.25">
      <c r="A18" s="73" t="s">
        <v>132</v>
      </c>
      <c r="B18" s="87"/>
      <c r="C18" s="88">
        <f t="shared" ref="C18:H18" si="1">C19</f>
        <v>7330509000</v>
      </c>
      <c r="D18" s="88"/>
      <c r="E18" s="88">
        <f t="shared" si="1"/>
        <v>7330509000</v>
      </c>
      <c r="F18" s="88">
        <f t="shared" si="1"/>
        <v>4358515000</v>
      </c>
      <c r="G18" s="88">
        <f t="shared" si="1"/>
        <v>4358515000</v>
      </c>
      <c r="H18" s="88">
        <f t="shared" si="1"/>
        <v>4358515000</v>
      </c>
      <c r="I18" s="89"/>
    </row>
    <row r="19" spans="1:9" x14ac:dyDescent="0.25">
      <c r="A19" s="73" t="s">
        <v>133</v>
      </c>
      <c r="B19" s="87"/>
      <c r="C19" s="88">
        <f>SUM(C20:C26)</f>
        <v>7330509000</v>
      </c>
      <c r="D19" s="88"/>
      <c r="E19" s="88">
        <f>SUM(E20:E26)</f>
        <v>7330509000</v>
      </c>
      <c r="F19" s="88">
        <f>SUM(F20:F26)</f>
        <v>4358515000</v>
      </c>
      <c r="G19" s="88">
        <f>SUM(G20:G26)</f>
        <v>4358515000</v>
      </c>
      <c r="H19" s="88">
        <f>SUM(H20:H26)</f>
        <v>4358515000</v>
      </c>
      <c r="I19" s="89"/>
    </row>
    <row r="20" spans="1:9" ht="23.25" x14ac:dyDescent="0.25">
      <c r="A20" s="69" t="s">
        <v>156</v>
      </c>
      <c r="B20" s="70">
        <v>2020</v>
      </c>
      <c r="C20" s="71">
        <v>165134000</v>
      </c>
      <c r="D20" s="72"/>
      <c r="E20" s="72">
        <f>H20</f>
        <v>165134000</v>
      </c>
      <c r="F20" s="72">
        <f>H20</f>
        <v>165134000</v>
      </c>
      <c r="G20" s="72">
        <f t="shared" ref="G20:G26" si="2">H20</f>
        <v>165134000</v>
      </c>
      <c r="H20" s="72">
        <v>165134000</v>
      </c>
      <c r="I20" s="90"/>
    </row>
    <row r="21" spans="1:9" ht="23.25" x14ac:dyDescent="0.25">
      <c r="A21" s="69" t="s">
        <v>157</v>
      </c>
      <c r="B21" s="70" t="s">
        <v>158</v>
      </c>
      <c r="C21" s="71">
        <v>1211508000</v>
      </c>
      <c r="D21" s="72"/>
      <c r="E21" s="72">
        <f>C21</f>
        <v>1211508000</v>
      </c>
      <c r="F21" s="72">
        <f>G21</f>
        <v>981535000</v>
      </c>
      <c r="G21" s="72">
        <f t="shared" si="2"/>
        <v>981535000</v>
      </c>
      <c r="H21" s="72">
        <f>921535000+60000000</f>
        <v>981535000</v>
      </c>
      <c r="I21" s="72"/>
    </row>
    <row r="22" spans="1:9" ht="23.25" x14ac:dyDescent="0.25">
      <c r="A22" s="69" t="s">
        <v>159</v>
      </c>
      <c r="B22" s="70">
        <v>2020</v>
      </c>
      <c r="C22" s="71">
        <v>419511000</v>
      </c>
      <c r="D22" s="72"/>
      <c r="E22" s="72">
        <f>C22</f>
        <v>419511000</v>
      </c>
      <c r="F22" s="72">
        <f>H22</f>
        <v>317452000</v>
      </c>
      <c r="G22" s="72">
        <f t="shared" si="2"/>
        <v>317452000</v>
      </c>
      <c r="H22" s="72">
        <f>239263000+78189000</f>
        <v>317452000</v>
      </c>
      <c r="I22" s="72"/>
    </row>
    <row r="23" spans="1:9" ht="23.25" x14ac:dyDescent="0.25">
      <c r="A23" s="69" t="s">
        <v>160</v>
      </c>
      <c r="B23" s="70">
        <v>2020</v>
      </c>
      <c r="C23" s="71">
        <v>76684000</v>
      </c>
      <c r="D23" s="72"/>
      <c r="E23" s="72">
        <f>F23</f>
        <v>76684000</v>
      </c>
      <c r="F23" s="72">
        <f>H23</f>
        <v>76684000</v>
      </c>
      <c r="G23" s="72">
        <f t="shared" si="2"/>
        <v>76684000</v>
      </c>
      <c r="H23" s="72">
        <v>76684000</v>
      </c>
      <c r="I23" s="72"/>
    </row>
    <row r="24" spans="1:9" ht="23.25" x14ac:dyDescent="0.25">
      <c r="A24" s="69" t="s">
        <v>161</v>
      </c>
      <c r="B24" s="70">
        <v>2020</v>
      </c>
      <c r="C24" s="71">
        <v>1496737000</v>
      </c>
      <c r="D24" s="72"/>
      <c r="E24" s="72">
        <f>F24</f>
        <v>1496737000</v>
      </c>
      <c r="F24" s="72">
        <f>H24</f>
        <v>1496737000</v>
      </c>
      <c r="G24" s="72">
        <f t="shared" si="2"/>
        <v>1496737000</v>
      </c>
      <c r="H24" s="72">
        <v>1496737000</v>
      </c>
      <c r="I24" s="72"/>
    </row>
    <row r="25" spans="1:9" ht="38.25" x14ac:dyDescent="0.25">
      <c r="A25" s="85" t="s">
        <v>162</v>
      </c>
      <c r="B25" s="70">
        <v>2020</v>
      </c>
      <c r="C25" s="71">
        <v>911006000</v>
      </c>
      <c r="D25" s="72"/>
      <c r="E25" s="72">
        <f>C25</f>
        <v>911006000</v>
      </c>
      <c r="F25" s="72">
        <f>H25</f>
        <v>549753000</v>
      </c>
      <c r="G25" s="72">
        <f t="shared" si="2"/>
        <v>549753000</v>
      </c>
      <c r="H25" s="72">
        <v>549753000</v>
      </c>
      <c r="I25" s="72"/>
    </row>
    <row r="26" spans="1:9" x14ac:dyDescent="0.25">
      <c r="A26" s="91" t="s">
        <v>163</v>
      </c>
      <c r="B26" s="92">
        <v>2020</v>
      </c>
      <c r="C26" s="74">
        <v>3049929000</v>
      </c>
      <c r="D26" s="93"/>
      <c r="E26" s="93">
        <f>C26</f>
        <v>3049929000</v>
      </c>
      <c r="F26" s="93">
        <f>H26</f>
        <v>771220000</v>
      </c>
      <c r="G26" s="93">
        <f t="shared" si="2"/>
        <v>771220000</v>
      </c>
      <c r="H26" s="93">
        <v>771220000</v>
      </c>
      <c r="I26" s="93"/>
    </row>
  </sheetData>
  <mergeCells count="14">
    <mergeCell ref="G1:I1"/>
    <mergeCell ref="A1:B1"/>
    <mergeCell ref="A2:B2"/>
    <mergeCell ref="A3:I3"/>
    <mergeCell ref="A4:I4"/>
    <mergeCell ref="A5:I5"/>
    <mergeCell ref="A6:A8"/>
    <mergeCell ref="B6:B8"/>
    <mergeCell ref="C6:D7"/>
    <mergeCell ref="E6:E8"/>
    <mergeCell ref="F6:I6"/>
    <mergeCell ref="F7:F8"/>
    <mergeCell ref="G7:G8"/>
    <mergeCell ref="H7:I7"/>
  </mergeCells>
  <pageMargins left="0.27" right="0.21" top="0.53" bottom="0.2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76DD0EEA9EDF408EA9CAF807026CA8" ma:contentTypeVersion="0" ma:contentTypeDescription="Create a new document." ma:contentTypeScope="" ma:versionID="5d54f473c9d813755771dccec0babdf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67e30616eeadeb776f014c5fbcfd81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1AD7D1-CED8-412D-AB8D-60F854F9BD59}"/>
</file>

<file path=customXml/itemProps2.xml><?xml version="1.0" encoding="utf-8"?>
<ds:datastoreItem xmlns:ds="http://schemas.openxmlformats.org/officeDocument/2006/customXml" ds:itemID="{83A75345-4C71-4755-83D4-775DA5560272}"/>
</file>

<file path=customXml/itemProps3.xml><?xml version="1.0" encoding="utf-8"?>
<ds:datastoreItem xmlns:ds="http://schemas.openxmlformats.org/officeDocument/2006/customXml" ds:itemID="{4003CA97-183E-45F5-AD64-3823D94540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113</vt:lpstr>
      <vt:lpstr>114</vt:lpstr>
      <vt:lpstr>115</vt:lpstr>
      <vt:lpstr>116</vt:lpstr>
      <vt:lpstr>117</vt:lpstr>
      <vt:lpstr>118</vt:lpstr>
      <vt:lpstr>119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</cp:lastModifiedBy>
  <cp:lastPrinted>2021-08-10T03:18:22Z</cp:lastPrinted>
  <dcterms:created xsi:type="dcterms:W3CDTF">2018-08-09T02:32:07Z</dcterms:created>
  <dcterms:modified xsi:type="dcterms:W3CDTF">2021-08-10T03:26:34Z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0x010100EF76DD0EEA9EDF408EA9CAF807026CA8</vt:lpwstr>
  </property>
</Properties>
</file>